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F:\Darek Pęchorzewski\Procedury\gotowe dla klientów\"/>
    </mc:Choice>
  </mc:AlternateContent>
  <bookViews>
    <workbookView xWindow="0" yWindow="0" windowWidth="19200" windowHeight="7755"/>
  </bookViews>
  <sheets>
    <sheet name="wzór -harmonogramu" sheetId="1" r:id="rId1"/>
    <sheet name="Arkusz1" sheetId="2" r:id="rId2"/>
  </sheets>
  <definedNames>
    <definedName name="_TW2">#REF!</definedName>
    <definedName name="_TW3">#REF!</definedName>
    <definedName name="_TW4">#REF!</definedName>
    <definedName name="_TW5">#REF!</definedName>
    <definedName name="_TW6">#REF!</definedName>
    <definedName name="_TW7">#REF!</definedName>
    <definedName name="_TW8">#REF!</definedName>
    <definedName name="_TW9">#REF!</definedName>
    <definedName name="CELLNOTE0">#REF!</definedName>
    <definedName name="CELLNOTE1">#REF!</definedName>
    <definedName name="CELLNOTE10">#REF!</definedName>
    <definedName name="CELLNOTE11">#REF!</definedName>
    <definedName name="CELLNOTE12">#REF!</definedName>
    <definedName name="CELLNOTE13">#REF!</definedName>
    <definedName name="CELLNOTE14">#REF!</definedName>
    <definedName name="CELLNOTE15">#REF!</definedName>
    <definedName name="CELLNOTE16">#REF!</definedName>
    <definedName name="CELLNOTE17">#REF!</definedName>
    <definedName name="CELLNOTE18">#REF!</definedName>
    <definedName name="CELLNOTE19">#REF!</definedName>
    <definedName name="CELLNOTE2">#REF!</definedName>
    <definedName name="CELLNOTE20">#REF!</definedName>
    <definedName name="CELLNOTE21">#REF!</definedName>
    <definedName name="CELLNOTE22">#REF!</definedName>
    <definedName name="CELLNOTE23">#REF!</definedName>
    <definedName name="CELLNOTE24">#REF!</definedName>
    <definedName name="CELLNOTE25">#REF!</definedName>
    <definedName name="CELLNOTE26">#REF!</definedName>
    <definedName name="CELLNOTE27">#REF!</definedName>
    <definedName name="CELLNOTE28">#REF!</definedName>
    <definedName name="CELLNOTE29">#REF!</definedName>
    <definedName name="CELLNOTE3">#REF!</definedName>
    <definedName name="CELLNOTE30">#REF!</definedName>
    <definedName name="CELLNOTE31">#REF!</definedName>
    <definedName name="CELLNOTE32">#REF!</definedName>
    <definedName name="CELLNOTE4">#REF!</definedName>
    <definedName name="CELLNOTE5">#REF!</definedName>
    <definedName name="CELLNOTE6">#REF!</definedName>
    <definedName name="CELLNOTE7">#REF!</definedName>
    <definedName name="CELLNOTE8">#REF!</definedName>
    <definedName name="CELLNOTE9">#REF!</definedName>
    <definedName name="cena">#REF!</definedName>
    <definedName name="Cena_samochodu_leasing">#REF!</definedName>
    <definedName name="Cena_samochodu_leasing_sprzedaż">#REF!</definedName>
    <definedName name="cykl_inkasa">#REF!</definedName>
    <definedName name="kredyt_części">#REF!</definedName>
    <definedName name="kredyt_kupiecki">#REF!</definedName>
    <definedName name="Kredyty">#REF!</definedName>
    <definedName name="Liczba_rat_kredytu">#REF!</definedName>
    <definedName name="Lokata_Dynamiczna">#REF!</definedName>
    <definedName name="marża">#REF!</definedName>
    <definedName name="marża_częsci">#REF!</definedName>
    <definedName name="_xlnm.Print_Area" localSheetId="0">'wzór -harmonogramu'!$A$1:$F$104</definedName>
    <definedName name="Odsetki_leasingowe">#REF!</definedName>
    <definedName name="oprocentowanie">Arkusz1!$B$2:$B$5</definedName>
    <definedName name="Podatek_dochodowy">#REF!</definedName>
    <definedName name="PRINT_AREA">#REF!</definedName>
    <definedName name="PRINT_AREA_MI">#REF!</definedName>
    <definedName name="Rata_kredytu">#REF!</definedName>
    <definedName name="rotacja_części">#REF!</definedName>
    <definedName name="rotacja_zapasów">#REF!</definedName>
    <definedName name="Sprzedaż_towarów">#REF!</definedName>
    <definedName name="Stawka_amortyzacji">#REF!</definedName>
    <definedName name="termin_części">#REF!</definedName>
    <definedName name="vat">#REF!</definedName>
    <definedName name="Wpłata_własna">#REF!</definedName>
    <definedName name="Zapasy_towarów">#REF!</definedName>
    <definedName name="Zobowiązania_wobec_budżetu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0" i="1"/>
  <c r="E10" i="1"/>
  <c r="E8" i="1"/>
  <c r="G1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C20" i="1"/>
  <c r="E20" i="1" s="1"/>
  <c r="D14" i="1"/>
  <c r="F20" i="1" l="1"/>
  <c r="C21" i="1"/>
  <c r="E21" i="1" s="1"/>
  <c r="F21" i="1" l="1"/>
  <c r="C22" i="1"/>
  <c r="E22" i="1" s="1"/>
  <c r="F22" i="1" l="1"/>
  <c r="C23" i="1"/>
  <c r="E23" i="1" s="1"/>
  <c r="C24" i="1" l="1"/>
  <c r="E24" i="1" s="1"/>
  <c r="F23" i="1" l="1"/>
  <c r="F24" i="1" l="1"/>
  <c r="C25" i="1"/>
  <c r="E25" i="1" s="1"/>
  <c r="F25" i="1" l="1"/>
  <c r="C26" i="1"/>
  <c r="E26" i="1" l="1"/>
  <c r="D26" i="1"/>
  <c r="F26" i="1" l="1"/>
  <c r="C27" i="1"/>
  <c r="E27" i="1" l="1"/>
  <c r="D27" i="1"/>
  <c r="C28" i="1" s="1"/>
  <c r="E28" i="1" l="1"/>
  <c r="D28" i="1"/>
  <c r="F27" i="1"/>
  <c r="F28" i="1" l="1"/>
  <c r="C29" i="1"/>
  <c r="E29" i="1" l="1"/>
  <c r="D29" i="1"/>
  <c r="C30" i="1" s="1"/>
  <c r="F29" i="1" l="1"/>
  <c r="E30" i="1"/>
  <c r="D30" i="1"/>
  <c r="C31" i="1" s="1"/>
  <c r="F30" i="1" l="1"/>
  <c r="E31" i="1"/>
  <c r="D31" i="1"/>
  <c r="C32" i="1" s="1"/>
  <c r="F31" i="1" l="1"/>
  <c r="E32" i="1"/>
  <c r="D32" i="1"/>
  <c r="C33" i="1"/>
  <c r="F32" i="1" l="1"/>
  <c r="E33" i="1"/>
  <c r="D33" i="1"/>
  <c r="C34" i="1" s="1"/>
  <c r="F33" i="1" l="1"/>
  <c r="E34" i="1"/>
  <c r="D34" i="1"/>
  <c r="C35" i="1" s="1"/>
  <c r="F34" i="1" l="1"/>
  <c r="E35" i="1"/>
  <c r="D35" i="1"/>
  <c r="C36" i="1" s="1"/>
  <c r="F35" i="1" l="1"/>
  <c r="E36" i="1"/>
  <c r="D36" i="1"/>
  <c r="C37" i="1"/>
  <c r="F36" i="1" l="1"/>
  <c r="E37" i="1"/>
  <c r="D37" i="1"/>
  <c r="C38" i="1" s="1"/>
  <c r="F37" i="1" l="1"/>
  <c r="E38" i="1"/>
  <c r="D38" i="1"/>
  <c r="C39" i="1" s="1"/>
  <c r="F38" i="1" l="1"/>
  <c r="E39" i="1"/>
  <c r="D39" i="1"/>
  <c r="C40" i="1" s="1"/>
  <c r="F39" i="1" l="1"/>
  <c r="E40" i="1"/>
  <c r="D40" i="1"/>
  <c r="C41" i="1" s="1"/>
  <c r="F40" i="1" l="1"/>
  <c r="E41" i="1"/>
  <c r="D41" i="1"/>
  <c r="C42" i="1" s="1"/>
  <c r="F41" i="1" l="1"/>
  <c r="E42" i="1"/>
  <c r="D42" i="1"/>
  <c r="C43" i="1"/>
  <c r="F42" i="1" l="1"/>
  <c r="E43" i="1"/>
  <c r="D43" i="1"/>
  <c r="C44" i="1" s="1"/>
  <c r="F43" i="1" l="1"/>
  <c r="E44" i="1"/>
  <c r="D44" i="1"/>
  <c r="C45" i="1" s="1"/>
  <c r="F44" i="1" l="1"/>
  <c r="E45" i="1"/>
  <c r="D45" i="1"/>
  <c r="C46" i="1" s="1"/>
  <c r="F45" i="1" l="1"/>
  <c r="E46" i="1"/>
  <c r="D46" i="1"/>
  <c r="C47" i="1" s="1"/>
  <c r="F46" i="1" l="1"/>
  <c r="E47" i="1"/>
  <c r="D47" i="1"/>
  <c r="C48" i="1" s="1"/>
  <c r="F47" i="1" l="1"/>
  <c r="E48" i="1"/>
  <c r="D48" i="1"/>
  <c r="C49" i="1" s="1"/>
  <c r="F48" i="1" l="1"/>
  <c r="E49" i="1"/>
  <c r="D49" i="1"/>
  <c r="C50" i="1" s="1"/>
  <c r="F49" i="1" l="1"/>
  <c r="E50" i="1"/>
  <c r="D50" i="1"/>
  <c r="C51" i="1" s="1"/>
  <c r="F50" i="1" l="1"/>
  <c r="E51" i="1"/>
  <c r="D51" i="1"/>
  <c r="C52" i="1" s="1"/>
  <c r="F51" i="1" l="1"/>
  <c r="E52" i="1"/>
  <c r="D52" i="1"/>
  <c r="C53" i="1"/>
  <c r="F52" i="1" l="1"/>
  <c r="E53" i="1"/>
  <c r="D53" i="1"/>
  <c r="C54" i="1" s="1"/>
  <c r="F53" i="1" l="1"/>
  <c r="E54" i="1"/>
  <c r="D54" i="1"/>
  <c r="C55" i="1" s="1"/>
  <c r="F54" i="1" l="1"/>
  <c r="E55" i="1"/>
  <c r="D55" i="1"/>
  <c r="C56" i="1" s="1"/>
  <c r="E56" i="1" l="1"/>
  <c r="D56" i="1"/>
  <c r="C57" i="1" s="1"/>
  <c r="F55" i="1"/>
  <c r="E57" i="1" l="1"/>
  <c r="D57" i="1"/>
  <c r="F56" i="1"/>
  <c r="F57" i="1" l="1"/>
  <c r="C58" i="1"/>
  <c r="E58" i="1" l="1"/>
  <c r="D58" i="1"/>
  <c r="C59" i="1" s="1"/>
  <c r="F58" i="1" l="1"/>
  <c r="E59" i="1"/>
  <c r="D59" i="1"/>
  <c r="C60" i="1" s="1"/>
  <c r="F59" i="1" l="1"/>
  <c r="E60" i="1"/>
  <c r="D60" i="1"/>
  <c r="C61" i="1" s="1"/>
  <c r="F60" i="1" l="1"/>
  <c r="E61" i="1"/>
  <c r="D61" i="1"/>
  <c r="C62" i="1" s="1"/>
  <c r="F61" i="1" l="1"/>
  <c r="E62" i="1"/>
  <c r="D62" i="1"/>
  <c r="C63" i="1" s="1"/>
  <c r="F62" i="1" l="1"/>
  <c r="E63" i="1"/>
  <c r="D63" i="1"/>
  <c r="C64" i="1" s="1"/>
  <c r="F63" i="1" l="1"/>
  <c r="E64" i="1"/>
  <c r="D64" i="1"/>
  <c r="C65" i="1" s="1"/>
  <c r="F64" i="1" l="1"/>
  <c r="E65" i="1"/>
  <c r="D65" i="1"/>
  <c r="C66" i="1" s="1"/>
  <c r="F65" i="1" l="1"/>
  <c r="E66" i="1"/>
  <c r="D66" i="1"/>
  <c r="C67" i="1" s="1"/>
  <c r="F66" i="1" l="1"/>
  <c r="E67" i="1"/>
  <c r="D67" i="1"/>
  <c r="C68" i="1" s="1"/>
  <c r="F67" i="1" l="1"/>
  <c r="E68" i="1"/>
  <c r="D68" i="1"/>
  <c r="C69" i="1" s="1"/>
  <c r="F68" i="1" l="1"/>
  <c r="E69" i="1"/>
  <c r="D69" i="1"/>
  <c r="C70" i="1" s="1"/>
  <c r="F69" i="1" l="1"/>
  <c r="E70" i="1"/>
  <c r="D70" i="1"/>
  <c r="C71" i="1" s="1"/>
  <c r="F70" i="1" l="1"/>
  <c r="E71" i="1"/>
  <c r="D71" i="1"/>
  <c r="C72" i="1" s="1"/>
  <c r="F71" i="1" l="1"/>
  <c r="E72" i="1"/>
  <c r="D72" i="1"/>
  <c r="C73" i="1" s="1"/>
  <c r="E73" i="1" l="1"/>
  <c r="D73" i="1"/>
  <c r="F72" i="1"/>
  <c r="C74" i="1" l="1"/>
  <c r="F73" i="1"/>
  <c r="E74" i="1" l="1"/>
  <c r="D74" i="1"/>
  <c r="C75" i="1" s="1"/>
  <c r="F74" i="1" l="1"/>
  <c r="E75" i="1"/>
  <c r="D75" i="1"/>
  <c r="C76" i="1" s="1"/>
  <c r="F75" i="1" l="1"/>
  <c r="E76" i="1"/>
  <c r="D76" i="1"/>
  <c r="C77" i="1" s="1"/>
  <c r="F76" i="1" l="1"/>
  <c r="E77" i="1"/>
  <c r="D77" i="1"/>
  <c r="C78" i="1" s="1"/>
  <c r="F77" i="1" l="1"/>
  <c r="E78" i="1"/>
  <c r="D78" i="1"/>
  <c r="C79" i="1" s="1"/>
  <c r="F78" i="1" l="1"/>
  <c r="E79" i="1"/>
  <c r="D79" i="1"/>
  <c r="C80" i="1" s="1"/>
  <c r="F79" i="1" l="1"/>
  <c r="E80" i="1"/>
  <c r="D80" i="1"/>
  <c r="C81" i="1" s="1"/>
  <c r="F80" i="1" l="1"/>
  <c r="E81" i="1"/>
  <c r="D81" i="1"/>
  <c r="C82" i="1" s="1"/>
  <c r="F81" i="1" l="1"/>
  <c r="E82" i="1"/>
  <c r="D82" i="1"/>
  <c r="C83" i="1" s="1"/>
  <c r="F82" i="1" l="1"/>
  <c r="E83" i="1"/>
  <c r="D83" i="1"/>
  <c r="C84" i="1" s="1"/>
  <c r="F83" i="1" l="1"/>
  <c r="E84" i="1"/>
  <c r="D84" i="1"/>
  <c r="C85" i="1" s="1"/>
  <c r="F84" i="1" l="1"/>
  <c r="E85" i="1"/>
  <c r="D85" i="1"/>
  <c r="C86" i="1" s="1"/>
  <c r="F85" i="1" l="1"/>
  <c r="E86" i="1"/>
  <c r="D86" i="1"/>
  <c r="C87" i="1" s="1"/>
  <c r="F86" i="1" l="1"/>
  <c r="E87" i="1"/>
  <c r="D87" i="1"/>
  <c r="C88" i="1" s="1"/>
  <c r="F87" i="1" l="1"/>
  <c r="E88" i="1"/>
  <c r="D88" i="1"/>
  <c r="C89" i="1" s="1"/>
  <c r="E89" i="1" l="1"/>
  <c r="D89" i="1"/>
  <c r="C90" i="1" s="1"/>
  <c r="F88" i="1"/>
  <c r="E90" i="1" l="1"/>
  <c r="D90" i="1"/>
  <c r="C91" i="1" s="1"/>
  <c r="F89" i="1"/>
  <c r="E91" i="1" l="1"/>
  <c r="D91" i="1"/>
  <c r="F90" i="1"/>
  <c r="F91" i="1" l="1"/>
  <c r="C92" i="1"/>
  <c r="E92" i="1" l="1"/>
  <c r="D92" i="1"/>
  <c r="C93" i="1" s="1"/>
  <c r="E93" i="1" l="1"/>
  <c r="D93" i="1"/>
  <c r="C94" i="1" s="1"/>
  <c r="F92" i="1"/>
  <c r="E94" i="1" l="1"/>
  <c r="D94" i="1"/>
  <c r="C95" i="1" s="1"/>
  <c r="F93" i="1"/>
  <c r="E95" i="1" l="1"/>
  <c r="D95" i="1"/>
  <c r="F94" i="1"/>
  <c r="F95" i="1" l="1"/>
  <c r="C96" i="1"/>
  <c r="E96" i="1" l="1"/>
  <c r="D96" i="1"/>
  <c r="C97" i="1" s="1"/>
  <c r="E97" i="1" l="1"/>
  <c r="D97" i="1"/>
  <c r="F96" i="1"/>
  <c r="F97" i="1" l="1"/>
  <c r="C98" i="1"/>
  <c r="E98" i="1" l="1"/>
  <c r="D98" i="1"/>
  <c r="C99" i="1" s="1"/>
  <c r="F98" i="1" l="1"/>
  <c r="E99" i="1"/>
  <c r="D99" i="1"/>
  <c r="C100" i="1" s="1"/>
  <c r="F99" i="1" l="1"/>
  <c r="E100" i="1"/>
  <c r="D100" i="1"/>
  <c r="C101" i="1" s="1"/>
  <c r="E101" i="1" l="1"/>
  <c r="D101" i="1"/>
  <c r="F100" i="1"/>
  <c r="F101" i="1" l="1"/>
  <c r="C102" i="1"/>
  <c r="E102" i="1" l="1"/>
  <c r="D102" i="1"/>
  <c r="C103" i="1" s="1"/>
  <c r="F102" i="1" l="1"/>
  <c r="E103" i="1"/>
  <c r="E104" i="1" s="1"/>
  <c r="D103" i="1"/>
  <c r="D104" i="1" s="1"/>
  <c r="F103" i="1" l="1"/>
  <c r="F104" i="1" s="1"/>
</calcChain>
</file>

<file path=xl/comments1.xml><?xml version="1.0" encoding="utf-8"?>
<comments xmlns="http://schemas.openxmlformats.org/spreadsheetml/2006/main">
  <authors>
    <author>Dariusz Pęchorzewski</author>
  </authors>
  <commentList>
    <comment ref="D15" authorId="0" shapeId="0">
      <text>
        <r>
          <rPr>
            <sz val="9"/>
            <color indexed="81"/>
            <rFont val="Tahoma"/>
            <charset val="1"/>
          </rPr>
          <t>W przypadku gdy podmiot nie spełnia warunków do otrzymania pomocy de minimis oprocentowanie może być wyższe (od 2,45%).</t>
        </r>
      </text>
    </comment>
  </commentList>
</comments>
</file>

<file path=xl/sharedStrings.xml><?xml version="1.0" encoding="utf-8"?>
<sst xmlns="http://schemas.openxmlformats.org/spreadsheetml/2006/main" count="23" uniqueCount="22">
  <si>
    <t>SPŁATY RAT I ODSETEK LICZONE METODĄ TRADYCYJNĄ</t>
  </si>
  <si>
    <t>Wnioskodawca:</t>
  </si>
  <si>
    <t>jednorazowo</t>
  </si>
  <si>
    <t>miesięczna</t>
  </si>
  <si>
    <t>Częstotliwość spłat odsetek:</t>
  </si>
  <si>
    <t>Okres spłaty (ilość miesięcy):</t>
  </si>
  <si>
    <t>Długość karencji (ilość miesięcy):</t>
  </si>
  <si>
    <t>Ilość rat (okres-karencja):</t>
  </si>
  <si>
    <t>Oprocentowanie roczne w kolejnych latach:</t>
  </si>
  <si>
    <t>Lp.</t>
  </si>
  <si>
    <t>Miesiąc</t>
  </si>
  <si>
    <t>Kapitał do zapłaty</t>
  </si>
  <si>
    <t>Rata kapitałowa</t>
  </si>
  <si>
    <t>Rata odsetkowa</t>
  </si>
  <si>
    <t>Kwota spłaty razem</t>
  </si>
  <si>
    <t>Razem</t>
  </si>
  <si>
    <t>Pożyczka wypłacana:</t>
  </si>
  <si>
    <t>Wnioskowana kwota pożyczki (w PLN):</t>
  </si>
  <si>
    <t>Częstotliwość spłat ratpożyczki:</t>
  </si>
  <si>
    <t>maksymalnie 6 miesięcy</t>
  </si>
  <si>
    <t>tabela oprocentowania</t>
  </si>
  <si>
    <t>oprocentowanie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</si>
</sst>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mmmm\/yyyy"/>
  </numFmts>
  <fonts count="16">
    <font>
      <sz val="10"/>
      <name val="Arial CE"/>
      <charset val="238"/>
    </font>
    <font>
      <sz val="10"/>
      <name val="Arial CE"/>
      <charset val="238"/>
    </font>
    <font>
      <sz val="11"/>
      <color rgb="FF9C6500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EC82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1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/>
    <xf numFmtId="9" fontId="5" fillId="0" borderId="0" xfId="0" applyNumberFormat="1" applyFont="1"/>
    <xf numFmtId="0" fontId="5" fillId="0" borderId="0" xfId="0" applyFont="1"/>
    <xf numFmtId="3" fontId="4" fillId="0" borderId="0" xfId="0" applyNumberFormat="1" applyFont="1" applyProtection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9" fillId="3" borderId="2" xfId="2" applyNumberFormat="1" applyFont="1" applyFill="1" applyBorder="1" applyAlignment="1" applyProtection="1">
      <alignment horizontal="right"/>
      <protection locked="0"/>
    </xf>
    <xf numFmtId="3" fontId="4" fillId="3" borderId="2" xfId="0" applyNumberFormat="1" applyFont="1" applyFill="1" applyBorder="1" applyProtection="1"/>
    <xf numFmtId="0" fontId="4" fillId="3" borderId="3" xfId="0" applyFont="1" applyFill="1" applyBorder="1" applyProtection="1"/>
    <xf numFmtId="3" fontId="5" fillId="4" borderId="4" xfId="0" applyNumberFormat="1" applyFont="1" applyFill="1" applyBorder="1" applyAlignment="1" applyProtection="1">
      <alignment horizontal="right"/>
    </xf>
    <xf numFmtId="4" fontId="3" fillId="3" borderId="5" xfId="0" applyNumberFormat="1" applyFont="1" applyFill="1" applyBorder="1" applyAlignment="1" applyProtection="1">
      <alignment horizontal="right"/>
      <protection locked="0"/>
    </xf>
    <xf numFmtId="3" fontId="5" fillId="4" borderId="5" xfId="0" applyNumberFormat="1" applyFont="1" applyFill="1" applyBorder="1" applyAlignment="1" applyProtection="1">
      <alignment horizontal="right"/>
      <protection locked="0"/>
    </xf>
    <xf numFmtId="3" fontId="3" fillId="3" borderId="5" xfId="0" applyNumberFormat="1" applyFont="1" applyFill="1" applyBorder="1" applyAlignment="1" applyProtection="1">
      <alignment horizontal="right"/>
      <protection locked="0"/>
    </xf>
    <xf numFmtId="3" fontId="3" fillId="4" borderId="5" xfId="0" applyNumberFormat="1" applyFont="1" applyFill="1" applyBorder="1" applyAlignment="1" applyProtection="1">
      <alignment horizontal="right"/>
    </xf>
    <xf numFmtId="10" fontId="3" fillId="4" borderId="5" xfId="1" applyNumberFormat="1" applyFont="1" applyFill="1" applyBorder="1" applyProtection="1">
      <protection locked="0"/>
    </xf>
    <xf numFmtId="3" fontId="10" fillId="3" borderId="15" xfId="0" applyNumberFormat="1" applyFont="1" applyFill="1" applyBorder="1" applyAlignment="1" applyProtection="1">
      <alignment horizontal="center"/>
    </xf>
    <xf numFmtId="4" fontId="10" fillId="4" borderId="5" xfId="0" applyNumberFormat="1" applyFont="1" applyFill="1" applyBorder="1" applyProtection="1"/>
    <xf numFmtId="4" fontId="10" fillId="4" borderId="16" xfId="0" applyNumberFormat="1" applyFont="1" applyFill="1" applyBorder="1" applyProtection="1"/>
    <xf numFmtId="164" fontId="10" fillId="5" borderId="5" xfId="0" applyNumberFormat="1" applyFont="1" applyFill="1" applyBorder="1" applyAlignment="1" applyProtection="1">
      <alignment horizontal="left"/>
    </xf>
    <xf numFmtId="4" fontId="5" fillId="0" borderId="0" xfId="0" applyNumberFormat="1" applyFont="1"/>
    <xf numFmtId="3" fontId="8" fillId="6" borderId="17" xfId="0" applyNumberFormat="1" applyFont="1" applyFill="1" applyBorder="1" applyAlignment="1" applyProtection="1">
      <alignment horizontal="center"/>
    </xf>
    <xf numFmtId="165" fontId="8" fillId="7" borderId="18" xfId="0" applyNumberFormat="1" applyFont="1" applyFill="1" applyBorder="1" applyAlignment="1" applyProtection="1">
      <alignment horizontal="left"/>
    </xf>
    <xf numFmtId="4" fontId="8" fillId="6" borderId="18" xfId="0" applyNumberFormat="1" applyFont="1" applyFill="1" applyBorder="1" applyProtection="1"/>
    <xf numFmtId="4" fontId="8" fillId="6" borderId="19" xfId="0" applyNumberFormat="1" applyFont="1" applyFill="1" applyBorder="1" applyProtection="1"/>
    <xf numFmtId="164" fontId="10" fillId="4" borderId="5" xfId="0" applyNumberFormat="1" applyFont="1" applyFill="1" applyBorder="1" applyAlignment="1" applyProtection="1">
      <alignment horizontal="left"/>
    </xf>
    <xf numFmtId="14" fontId="12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0" fontId="0" fillId="0" borderId="0" xfId="0" applyNumberFormat="1"/>
    <xf numFmtId="9" fontId="0" fillId="0" borderId="0" xfId="0" applyNumberFormat="1"/>
    <xf numFmtId="14" fontId="5" fillId="0" borderId="0" xfId="0" applyNumberFormat="1" applyFont="1"/>
    <xf numFmtId="3" fontId="8" fillId="3" borderId="8" xfId="0" applyNumberFormat="1" applyFont="1" applyFill="1" applyBorder="1" applyAlignment="1" applyProtection="1">
      <alignment horizontal="center" vertical="center" wrapText="1"/>
    </xf>
    <xf numFmtId="3" fontId="8" fillId="3" borderId="11" xfId="0" applyNumberFormat="1" applyFont="1" applyFill="1" applyBorder="1" applyAlignment="1" applyProtection="1">
      <alignment horizontal="center" vertical="center" wrapText="1"/>
    </xf>
    <xf numFmtId="3" fontId="8" fillId="3" borderId="14" xfId="0" applyNumberFormat="1" applyFont="1" applyFill="1" applyBorder="1" applyAlignment="1" applyProtection="1">
      <alignment horizontal="center" vertical="center" wrapText="1"/>
    </xf>
    <xf numFmtId="3" fontId="10" fillId="4" borderId="1" xfId="2" quotePrefix="1" applyNumberFormat="1" applyFont="1" applyFill="1" applyBorder="1" applyAlignment="1" applyProtection="1">
      <alignment horizontal="left"/>
    </xf>
    <xf numFmtId="3" fontId="10" fillId="4" borderId="2" xfId="2" quotePrefix="1" applyNumberFormat="1" applyFont="1" applyFill="1" applyBorder="1" applyAlignment="1" applyProtection="1">
      <alignment horizontal="left"/>
    </xf>
    <xf numFmtId="3" fontId="10" fillId="4" borderId="3" xfId="2" quotePrefix="1" applyNumberFormat="1" applyFont="1" applyFill="1" applyBorder="1" applyAlignment="1" applyProtection="1">
      <alignment horizontal="left"/>
    </xf>
    <xf numFmtId="3" fontId="8" fillId="3" borderId="1" xfId="2" quotePrefix="1" applyNumberFormat="1" applyFont="1" applyFill="1" applyBorder="1" applyAlignment="1" applyProtection="1">
      <alignment horizontal="left"/>
    </xf>
    <xf numFmtId="3" fontId="8" fillId="3" borderId="2" xfId="2" quotePrefix="1" applyNumberFormat="1" applyFont="1" applyFill="1" applyBorder="1" applyAlignment="1" applyProtection="1">
      <alignment horizontal="left"/>
    </xf>
    <xf numFmtId="3" fontId="8" fillId="3" borderId="3" xfId="2" quotePrefix="1" applyNumberFormat="1" applyFont="1" applyFill="1" applyBorder="1" applyAlignment="1" applyProtection="1">
      <alignment horizontal="left"/>
    </xf>
    <xf numFmtId="3" fontId="8" fillId="4" borderId="1" xfId="2" applyNumberFormat="1" applyFont="1" applyFill="1" applyBorder="1" applyAlignment="1" applyProtection="1">
      <alignment horizontal="left"/>
    </xf>
    <xf numFmtId="3" fontId="8" fillId="4" borderId="2" xfId="2" applyNumberFormat="1" applyFont="1" applyFill="1" applyBorder="1" applyAlignment="1" applyProtection="1">
      <alignment horizontal="left"/>
    </xf>
    <xf numFmtId="3" fontId="8" fillId="4" borderId="3" xfId="2" applyNumberFormat="1" applyFont="1" applyFill="1" applyBorder="1" applyAlignment="1" applyProtection="1">
      <alignment horizontal="left"/>
    </xf>
    <xf numFmtId="3" fontId="8" fillId="3" borderId="6" xfId="0" applyNumberFormat="1" applyFont="1" applyFill="1" applyBorder="1" applyAlignment="1" applyProtection="1">
      <alignment horizontal="center" vertical="center"/>
    </xf>
    <xf numFmtId="3" fontId="8" fillId="3" borderId="9" xfId="0" applyNumberFormat="1" applyFont="1" applyFill="1" applyBorder="1" applyAlignment="1" applyProtection="1">
      <alignment horizontal="center" vertical="center"/>
    </xf>
    <xf numFmtId="3" fontId="8" fillId="3" borderId="12" xfId="0" applyNumberFormat="1" applyFont="1" applyFill="1" applyBorder="1" applyAlignment="1" applyProtection="1">
      <alignment horizontal="center" vertical="center"/>
    </xf>
    <xf numFmtId="3" fontId="8" fillId="3" borderId="7" xfId="0" applyNumberFormat="1" applyFont="1" applyFill="1" applyBorder="1" applyAlignment="1" applyProtection="1">
      <alignment horizontal="center" vertical="center"/>
    </xf>
    <xf numFmtId="3" fontId="8" fillId="3" borderId="10" xfId="0" applyNumberFormat="1" applyFont="1" applyFill="1" applyBorder="1" applyAlignment="1" applyProtection="1">
      <alignment horizontal="center" vertical="center"/>
    </xf>
    <xf numFmtId="3" fontId="8" fillId="3" borderId="13" xfId="0" applyNumberFormat="1" applyFont="1" applyFill="1" applyBorder="1" applyAlignment="1" applyProtection="1">
      <alignment horizontal="center" vertical="center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8" fillId="3" borderId="10" xfId="0" applyNumberFormat="1" applyFont="1" applyFill="1" applyBorder="1" applyAlignment="1" applyProtection="1">
      <alignment horizontal="center" vertical="center" wrapText="1"/>
    </xf>
    <xf numFmtId="3" fontId="8" fillId="3" borderId="13" xfId="0" applyNumberFormat="1" applyFont="1" applyFill="1" applyBorder="1" applyAlignment="1" applyProtection="1">
      <alignment horizontal="center" vertical="center" wrapText="1"/>
    </xf>
    <xf numFmtId="3" fontId="11" fillId="0" borderId="20" xfId="0" applyNumberFormat="1" applyFont="1" applyBorder="1" applyAlignment="1" applyProtection="1">
      <alignment horizontal="center" wrapText="1"/>
    </xf>
    <xf numFmtId="0" fontId="11" fillId="0" borderId="0" xfId="0" applyFont="1" applyAlignment="1">
      <alignment horizontal="center" wrapText="1"/>
    </xf>
    <xf numFmtId="3" fontId="14" fillId="0" borderId="20" xfId="3" applyNumberFormat="1" applyBorder="1" applyAlignment="1" applyProtection="1">
      <alignment horizontal="center" wrapText="1"/>
    </xf>
    <xf numFmtId="0" fontId="14" fillId="0" borderId="0" xfId="3" applyAlignment="1">
      <alignment horizontal="center" wrapText="1"/>
    </xf>
    <xf numFmtId="3" fontId="13" fillId="0" borderId="20" xfId="0" applyNumberFormat="1" applyFont="1" applyBorder="1" applyAlignment="1" applyProtection="1">
      <alignment horizontal="center" wrapText="1"/>
    </xf>
    <xf numFmtId="3" fontId="13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3" fontId="6" fillId="0" borderId="0" xfId="0" quotePrefix="1" applyNumberFormat="1" applyFont="1" applyAlignment="1" applyProtection="1">
      <alignment horizontal="center"/>
    </xf>
    <xf numFmtId="3" fontId="13" fillId="0" borderId="21" xfId="0" applyNumberFormat="1" applyFont="1" applyBorder="1" applyAlignment="1" applyProtection="1">
      <alignment horizontal="center" wrapText="1"/>
    </xf>
    <xf numFmtId="3" fontId="13" fillId="0" borderId="22" xfId="0" applyNumberFormat="1" applyFont="1" applyBorder="1" applyAlignment="1" applyProtection="1">
      <alignment horizontal="center" wrapText="1"/>
    </xf>
  </cellXfs>
  <cellStyles count="4">
    <cellStyle name="Hiperłącze" xfId="3" builtinId="8"/>
    <cellStyle name="Neutralny" xfId="2" builtinId="2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180975</xdr:rowOff>
    </xdr:from>
    <xdr:to>
      <xdr:col>5</xdr:col>
      <xdr:colOff>857250</xdr:colOff>
      <xdr:row>4</xdr:row>
      <xdr:rowOff>119592</xdr:rowOff>
    </xdr:to>
    <xdr:pic>
      <xdr:nvPicPr>
        <xdr:cNvPr id="4" name="Obraz 3" descr="zestawienie gó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180975"/>
          <a:ext cx="5334000" cy="6434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6</xdr:col>
      <xdr:colOff>1959</xdr:colOff>
      <xdr:row>108</xdr:row>
      <xdr:rowOff>133350</xdr:rowOff>
    </xdr:to>
    <xdr:pic>
      <xdr:nvPicPr>
        <xdr:cNvPr id="5" name="Obraz 4" descr="zestawienie dół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1031200"/>
          <a:ext cx="573600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HgNijeXkKi3_QIidbORnhg9bOStAgyZt/view?usp=sharin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J104"/>
  <sheetViews>
    <sheetView tabSelected="1" topLeftCell="A7" zoomScaleNormal="100" workbookViewId="0">
      <selection activeCell="H14" sqref="H14"/>
    </sheetView>
  </sheetViews>
  <sheetFormatPr defaultRowHeight="12.75"/>
  <cols>
    <col min="1" max="1" width="7.5703125" style="3" customWidth="1"/>
    <col min="2" max="2" width="15.85546875" style="3" customWidth="1"/>
    <col min="3" max="3" width="17.7109375" style="3" customWidth="1"/>
    <col min="4" max="5" width="15" style="3" customWidth="1"/>
    <col min="6" max="6" width="14.85546875" style="3" customWidth="1"/>
    <col min="7" max="7" width="11.5703125" style="3" bestFit="1" customWidth="1"/>
    <col min="8" max="9" width="9.140625" style="3"/>
    <col min="10" max="10" width="10.140625" style="3" bestFit="1" customWidth="1"/>
    <col min="11" max="16384" width="9.140625" style="3"/>
  </cols>
  <sheetData>
    <row r="1" spans="1:8" ht="15" customHeight="1">
      <c r="A1" s="58"/>
      <c r="B1" s="58"/>
      <c r="C1" s="58"/>
      <c r="D1" s="58"/>
      <c r="E1" s="58"/>
      <c r="F1" s="58"/>
      <c r="G1" s="26">
        <f ca="1">TODAY()</f>
        <v>43486</v>
      </c>
      <c r="H1" s="2"/>
    </row>
    <row r="2" spans="1:8" ht="15" customHeight="1">
      <c r="A2" s="27"/>
      <c r="B2" s="27"/>
      <c r="C2" s="27"/>
      <c r="D2" s="27"/>
      <c r="E2" s="27"/>
      <c r="F2" s="27"/>
      <c r="G2" s="26"/>
      <c r="H2" s="2"/>
    </row>
    <row r="3" spans="1:8" ht="15" customHeight="1">
      <c r="A3" s="27"/>
      <c r="B3" s="27"/>
      <c r="C3" s="27"/>
      <c r="D3" s="27"/>
      <c r="E3" s="27"/>
      <c r="F3" s="27"/>
      <c r="G3" s="26"/>
      <c r="H3" s="2"/>
    </row>
    <row r="4" spans="1:8" ht="10.5" customHeight="1">
      <c r="A4" s="1"/>
      <c r="B4" s="1"/>
      <c r="C4" s="1"/>
      <c r="D4" s="1"/>
      <c r="E4" s="1"/>
      <c r="F4" s="1"/>
      <c r="G4" s="1"/>
    </row>
    <row r="5" spans="1:8" ht="35.25" customHeight="1">
      <c r="A5" s="59" t="s">
        <v>0</v>
      </c>
      <c r="B5" s="59"/>
      <c r="C5" s="59"/>
      <c r="D5" s="59"/>
      <c r="E5" s="59"/>
      <c r="F5" s="59"/>
      <c r="G5" s="1"/>
    </row>
    <row r="6" spans="1:8" ht="11.25" customHeight="1">
      <c r="A6" s="5"/>
      <c r="B6" s="5"/>
      <c r="C6" s="5"/>
      <c r="D6" s="5"/>
      <c r="E6" s="5"/>
      <c r="F6" s="5"/>
      <c r="G6" s="6"/>
    </row>
    <row r="7" spans="1:8" ht="15.75">
      <c r="A7" s="37" t="s">
        <v>1</v>
      </c>
      <c r="B7" s="38"/>
      <c r="C7" s="38"/>
      <c r="D7" s="7"/>
      <c r="E7" s="8"/>
      <c r="F7" s="9"/>
    </row>
    <row r="8" spans="1:8" ht="15.75" customHeight="1">
      <c r="A8" s="34" t="s">
        <v>16</v>
      </c>
      <c r="B8" s="35"/>
      <c r="C8" s="36"/>
      <c r="D8" s="10" t="s">
        <v>2</v>
      </c>
      <c r="E8" s="60" t="str">
        <f>IF(AND(D15=0.5%,D12&gt;24),"Oprocentowanie 0,5% dostępne jest wyłącznie dla okresu spłaty do 24 m-cy.","")</f>
        <v/>
      </c>
      <c r="F8" s="61"/>
    </row>
    <row r="9" spans="1:8" ht="29.25" customHeight="1">
      <c r="A9" s="37" t="s">
        <v>17</v>
      </c>
      <c r="B9" s="38"/>
      <c r="C9" s="39"/>
      <c r="D9" s="11">
        <v>100000</v>
      </c>
      <c r="E9" s="56"/>
      <c r="F9" s="57"/>
    </row>
    <row r="10" spans="1:8" ht="15.75" customHeight="1">
      <c r="A10" s="34" t="s">
        <v>18</v>
      </c>
      <c r="B10" s="35"/>
      <c r="C10" s="36"/>
      <c r="D10" s="12" t="s">
        <v>3</v>
      </c>
      <c r="E10" s="56" t="str">
        <f>IF(AND(D15=1.5%,D12&gt;60),"Oprocentowanie 1,5% dostępne jest wyłącznie dla okresu spłaty od 25 do 60 m-cy.","")</f>
        <v/>
      </c>
      <c r="F10" s="57"/>
    </row>
    <row r="11" spans="1:8" ht="15.75" customHeight="1">
      <c r="A11" s="34" t="s">
        <v>4</v>
      </c>
      <c r="B11" s="35"/>
      <c r="C11" s="36"/>
      <c r="D11" s="12" t="s">
        <v>3</v>
      </c>
      <c r="E11" s="56"/>
      <c r="F11" s="57"/>
    </row>
    <row r="12" spans="1:8" ht="15.75">
      <c r="A12" s="37" t="s">
        <v>5</v>
      </c>
      <c r="B12" s="38"/>
      <c r="C12" s="39"/>
      <c r="D12" s="13">
        <v>60</v>
      </c>
      <c r="E12" s="56"/>
      <c r="F12" s="57"/>
    </row>
    <row r="13" spans="1:8" ht="15.75" customHeight="1">
      <c r="A13" s="37" t="s">
        <v>6</v>
      </c>
      <c r="B13" s="38"/>
      <c r="C13" s="39"/>
      <c r="D13" s="13">
        <v>6</v>
      </c>
      <c r="E13" s="52" t="s">
        <v>19</v>
      </c>
      <c r="F13" s="53"/>
    </row>
    <row r="14" spans="1:8" ht="15.75">
      <c r="A14" s="40" t="s">
        <v>7</v>
      </c>
      <c r="B14" s="41"/>
      <c r="C14" s="42"/>
      <c r="D14" s="14">
        <f>SUM(D12-D13)</f>
        <v>54</v>
      </c>
      <c r="E14" s="4"/>
      <c r="F14" s="1"/>
    </row>
    <row r="15" spans="1:8" ht="15.75">
      <c r="A15" s="34" t="s">
        <v>8</v>
      </c>
      <c r="B15" s="35"/>
      <c r="C15" s="36"/>
      <c r="D15" s="15">
        <v>1.8700000000000001E-2</v>
      </c>
      <c r="E15" s="54" t="s">
        <v>20</v>
      </c>
      <c r="F15" s="55"/>
    </row>
    <row r="16" spans="1:8" ht="10.5" customHeight="1" thickBot="1">
      <c r="A16" s="4"/>
      <c r="B16" s="4"/>
      <c r="C16" s="4"/>
      <c r="D16" s="4"/>
      <c r="E16" s="4"/>
      <c r="F16" s="1"/>
      <c r="G16" s="1"/>
    </row>
    <row r="17" spans="1:9" ht="16.5" thickTop="1">
      <c r="A17" s="43" t="s">
        <v>9</v>
      </c>
      <c r="B17" s="46" t="s">
        <v>10</v>
      </c>
      <c r="C17" s="49" t="s">
        <v>11</v>
      </c>
      <c r="D17" s="49" t="s">
        <v>12</v>
      </c>
      <c r="E17" s="49" t="s">
        <v>13</v>
      </c>
      <c r="F17" s="31" t="s">
        <v>14</v>
      </c>
      <c r="G17" s="1"/>
    </row>
    <row r="18" spans="1:9" ht="15.75">
      <c r="A18" s="44"/>
      <c r="B18" s="47"/>
      <c r="C18" s="50"/>
      <c r="D18" s="50"/>
      <c r="E18" s="50"/>
      <c r="F18" s="32"/>
      <c r="G18" s="1"/>
    </row>
    <row r="19" spans="1:9" ht="16.5" thickBot="1">
      <c r="A19" s="45"/>
      <c r="B19" s="48"/>
      <c r="C19" s="51"/>
      <c r="D19" s="51"/>
      <c r="E19" s="51"/>
      <c r="F19" s="33"/>
      <c r="G19" s="1"/>
      <c r="H19" s="1"/>
      <c r="I19" s="1"/>
    </row>
    <row r="20" spans="1:9" ht="16.5" thickTop="1">
      <c r="A20" s="16">
        <v>1</v>
      </c>
      <c r="B20" s="25">
        <f ca="1">EOMONTH(G1,0)</f>
        <v>43496</v>
      </c>
      <c r="C20" s="17">
        <f>SUM($D$9)</f>
        <v>100000</v>
      </c>
      <c r="D20" s="17">
        <f>IFERROR(IF($D$10="miesięczna",IF($D$12&lt;1,0,IF((A20-$D$13-1)&lt;0,0,(C20/($D$14-(A20-$D$13-1))))),IF($D$12&lt;1,0,0)),0)</f>
        <v>0</v>
      </c>
      <c r="E20" s="17">
        <f>IFERROR(IF($D$11="miesięczna",C20*$D$15/12,0),0)</f>
        <v>155.83333333333334</v>
      </c>
      <c r="F20" s="18">
        <f>SUM($D$20:$E$20)</f>
        <v>155.83333333333334</v>
      </c>
      <c r="G20" s="1"/>
      <c r="H20" s="1"/>
      <c r="I20" s="1"/>
    </row>
    <row r="21" spans="1:9" ht="15.75">
      <c r="A21" s="16">
        <v>2</v>
      </c>
      <c r="B21" s="19">
        <f ca="1">IF(B20,DATE(YEAR(B20),MONTH(B20)+1,28))</f>
        <v>43524</v>
      </c>
      <c r="C21" s="17">
        <f t="shared" ref="C21:C84" si="0">SUM(C20-D20)</f>
        <v>100000</v>
      </c>
      <c r="D21" s="17">
        <f t="shared" ref="D21:D84" si="1">IFERROR(IF($D$10="miesięczna",IF($D$12&lt;1,0,IF((A21-$D$13-1)&lt;0,0,(C21/($D$14-(A21-$D$13-1))))),IF($D$12&lt;1,0,0)),0)</f>
        <v>0</v>
      </c>
      <c r="E21" s="17">
        <f t="shared" ref="E21:E84" si="2">IFERROR(IF($D$11="miesięczna",C21*$D$15/12,0),0)</f>
        <v>155.83333333333334</v>
      </c>
      <c r="F21" s="18">
        <f t="shared" ref="F21:F84" si="3">SUM(D21:E21)</f>
        <v>155.83333333333334</v>
      </c>
      <c r="G21" s="1"/>
      <c r="H21" s="1"/>
      <c r="I21" s="1"/>
    </row>
    <row r="22" spans="1:9" ht="15.75">
      <c r="A22" s="16">
        <v>3</v>
      </c>
      <c r="B22" s="19">
        <f t="shared" ref="B22:B85" ca="1" si="4">IF(B21,DATE(YEAR(B21),MONTH(B21)+1,28))</f>
        <v>43552</v>
      </c>
      <c r="C22" s="17">
        <f t="shared" si="0"/>
        <v>100000</v>
      </c>
      <c r="D22" s="17">
        <f t="shared" si="1"/>
        <v>0</v>
      </c>
      <c r="E22" s="17">
        <f t="shared" si="2"/>
        <v>155.83333333333334</v>
      </c>
      <c r="F22" s="18">
        <f t="shared" si="3"/>
        <v>155.83333333333334</v>
      </c>
      <c r="G22" s="1"/>
      <c r="H22" s="1"/>
      <c r="I22" s="1"/>
    </row>
    <row r="23" spans="1:9" ht="15.75">
      <c r="A23" s="16">
        <v>4</v>
      </c>
      <c r="B23" s="19">
        <f t="shared" ca="1" si="4"/>
        <v>43583</v>
      </c>
      <c r="C23" s="17">
        <f t="shared" si="0"/>
        <v>100000</v>
      </c>
      <c r="D23" s="17">
        <f t="shared" si="1"/>
        <v>0</v>
      </c>
      <c r="E23" s="17">
        <f t="shared" si="2"/>
        <v>155.83333333333334</v>
      </c>
      <c r="F23" s="18">
        <f t="shared" si="3"/>
        <v>155.83333333333334</v>
      </c>
      <c r="G23" s="1"/>
      <c r="H23" s="1"/>
      <c r="I23" s="1"/>
    </row>
    <row r="24" spans="1:9" ht="15.75">
      <c r="A24" s="16">
        <v>5</v>
      </c>
      <c r="B24" s="19">
        <f t="shared" ca="1" si="4"/>
        <v>43613</v>
      </c>
      <c r="C24" s="17">
        <f t="shared" si="0"/>
        <v>100000</v>
      </c>
      <c r="D24" s="17">
        <f t="shared" si="1"/>
        <v>0</v>
      </c>
      <c r="E24" s="17">
        <f t="shared" si="2"/>
        <v>155.83333333333334</v>
      </c>
      <c r="F24" s="18">
        <f t="shared" si="3"/>
        <v>155.83333333333334</v>
      </c>
      <c r="G24" s="1"/>
      <c r="H24" s="1"/>
      <c r="I24" s="1"/>
    </row>
    <row r="25" spans="1:9" ht="15.75">
      <c r="A25" s="16">
        <v>6</v>
      </c>
      <c r="B25" s="19">
        <f t="shared" ca="1" si="4"/>
        <v>43644</v>
      </c>
      <c r="C25" s="17">
        <f t="shared" si="0"/>
        <v>100000</v>
      </c>
      <c r="D25" s="17">
        <f t="shared" si="1"/>
        <v>0</v>
      </c>
      <c r="E25" s="17">
        <f t="shared" si="2"/>
        <v>155.83333333333334</v>
      </c>
      <c r="F25" s="18">
        <f t="shared" si="3"/>
        <v>155.83333333333334</v>
      </c>
      <c r="G25" s="1"/>
      <c r="H25" s="1"/>
      <c r="I25" s="1"/>
    </row>
    <row r="26" spans="1:9" ht="15.75">
      <c r="A26" s="16">
        <v>7</v>
      </c>
      <c r="B26" s="19">
        <f t="shared" ca="1" si="4"/>
        <v>43674</v>
      </c>
      <c r="C26" s="17">
        <f t="shared" si="0"/>
        <v>100000</v>
      </c>
      <c r="D26" s="17">
        <f t="shared" si="1"/>
        <v>1851.851851851852</v>
      </c>
      <c r="E26" s="17">
        <f t="shared" si="2"/>
        <v>155.83333333333334</v>
      </c>
      <c r="F26" s="18">
        <f t="shared" si="3"/>
        <v>2007.6851851851852</v>
      </c>
      <c r="G26" s="1"/>
      <c r="H26" s="1"/>
      <c r="I26" s="1"/>
    </row>
    <row r="27" spans="1:9" ht="15.75">
      <c r="A27" s="16">
        <v>8</v>
      </c>
      <c r="B27" s="19">
        <f t="shared" ca="1" si="4"/>
        <v>43705</v>
      </c>
      <c r="C27" s="17">
        <f t="shared" si="0"/>
        <v>98148.148148148146</v>
      </c>
      <c r="D27" s="17">
        <f t="shared" si="1"/>
        <v>1851.8518518518517</v>
      </c>
      <c r="E27" s="17">
        <f t="shared" si="2"/>
        <v>152.94753086419755</v>
      </c>
      <c r="F27" s="18">
        <f t="shared" si="3"/>
        <v>2004.7993827160492</v>
      </c>
      <c r="G27" s="1"/>
      <c r="H27" s="1"/>
      <c r="I27" s="1"/>
    </row>
    <row r="28" spans="1:9" ht="15.75">
      <c r="A28" s="16">
        <v>9</v>
      </c>
      <c r="B28" s="19">
        <f t="shared" ca="1" si="4"/>
        <v>43736</v>
      </c>
      <c r="C28" s="17">
        <f t="shared" si="0"/>
        <v>96296.296296296292</v>
      </c>
      <c r="D28" s="17">
        <f t="shared" si="1"/>
        <v>1851.8518518518517</v>
      </c>
      <c r="E28" s="17">
        <f t="shared" si="2"/>
        <v>150.06172839506175</v>
      </c>
      <c r="F28" s="18">
        <f t="shared" si="3"/>
        <v>2001.9135802469134</v>
      </c>
      <c r="G28" s="1"/>
    </row>
    <row r="29" spans="1:9" ht="15.75">
      <c r="A29" s="16">
        <v>10</v>
      </c>
      <c r="B29" s="19">
        <f t="shared" ca="1" si="4"/>
        <v>43766</v>
      </c>
      <c r="C29" s="17">
        <f t="shared" si="0"/>
        <v>94444.444444444438</v>
      </c>
      <c r="D29" s="17">
        <f t="shared" si="1"/>
        <v>1851.8518518518517</v>
      </c>
      <c r="E29" s="17">
        <f t="shared" si="2"/>
        <v>147.17592592592592</v>
      </c>
      <c r="F29" s="18">
        <f t="shared" si="3"/>
        <v>1999.0277777777776</v>
      </c>
      <c r="G29" s="1"/>
    </row>
    <row r="30" spans="1:9" ht="15.75">
      <c r="A30" s="16">
        <v>11</v>
      </c>
      <c r="B30" s="19">
        <f t="shared" ca="1" si="4"/>
        <v>43797</v>
      </c>
      <c r="C30" s="17">
        <f t="shared" si="0"/>
        <v>92592.592592592584</v>
      </c>
      <c r="D30" s="17">
        <f t="shared" si="1"/>
        <v>1851.8518518518517</v>
      </c>
      <c r="E30" s="17">
        <f t="shared" si="2"/>
        <v>144.29012345679013</v>
      </c>
      <c r="F30" s="18">
        <f t="shared" si="3"/>
        <v>1996.1419753086418</v>
      </c>
      <c r="G30" s="1"/>
    </row>
    <row r="31" spans="1:9" ht="15.75">
      <c r="A31" s="16">
        <v>12</v>
      </c>
      <c r="B31" s="19">
        <f t="shared" ca="1" si="4"/>
        <v>43827</v>
      </c>
      <c r="C31" s="17">
        <f t="shared" si="0"/>
        <v>90740.74074074073</v>
      </c>
      <c r="D31" s="17">
        <f t="shared" si="1"/>
        <v>1851.8518518518517</v>
      </c>
      <c r="E31" s="17">
        <f t="shared" si="2"/>
        <v>141.4043209876543</v>
      </c>
      <c r="F31" s="18">
        <f t="shared" si="3"/>
        <v>1993.256172839506</v>
      </c>
      <c r="G31" s="1"/>
    </row>
    <row r="32" spans="1:9" ht="15.75">
      <c r="A32" s="16">
        <v>13</v>
      </c>
      <c r="B32" s="19">
        <f t="shared" ca="1" si="4"/>
        <v>43858</v>
      </c>
      <c r="C32" s="17">
        <f t="shared" si="0"/>
        <v>88888.888888888876</v>
      </c>
      <c r="D32" s="17">
        <f t="shared" si="1"/>
        <v>1851.8518518518515</v>
      </c>
      <c r="E32" s="17">
        <f t="shared" si="2"/>
        <v>138.5185185185185</v>
      </c>
      <c r="F32" s="18">
        <f t="shared" si="3"/>
        <v>1990.37037037037</v>
      </c>
      <c r="G32" s="1"/>
    </row>
    <row r="33" spans="1:10" ht="15.75">
      <c r="A33" s="16">
        <v>14</v>
      </c>
      <c r="B33" s="19">
        <f t="shared" ca="1" si="4"/>
        <v>43889</v>
      </c>
      <c r="C33" s="17">
        <f t="shared" si="0"/>
        <v>87037.037037037022</v>
      </c>
      <c r="D33" s="17">
        <f t="shared" si="1"/>
        <v>1851.8518518518515</v>
      </c>
      <c r="E33" s="17">
        <f t="shared" si="2"/>
        <v>135.63271604938271</v>
      </c>
      <c r="F33" s="18">
        <f t="shared" si="3"/>
        <v>1987.4845679012342</v>
      </c>
      <c r="G33" s="1"/>
    </row>
    <row r="34" spans="1:10" ht="15.75">
      <c r="A34" s="16">
        <v>15</v>
      </c>
      <c r="B34" s="19">
        <f t="shared" ca="1" si="4"/>
        <v>43918</v>
      </c>
      <c r="C34" s="17">
        <f t="shared" si="0"/>
        <v>85185.185185185168</v>
      </c>
      <c r="D34" s="17">
        <f t="shared" si="1"/>
        <v>1851.8518518518515</v>
      </c>
      <c r="E34" s="17">
        <f t="shared" si="2"/>
        <v>132.74691358024691</v>
      </c>
      <c r="F34" s="18">
        <f t="shared" si="3"/>
        <v>1984.5987654320984</v>
      </c>
      <c r="G34" s="1"/>
    </row>
    <row r="35" spans="1:10" ht="15.75">
      <c r="A35" s="16">
        <v>16</v>
      </c>
      <c r="B35" s="19">
        <f t="shared" ca="1" si="4"/>
        <v>43949</v>
      </c>
      <c r="C35" s="17">
        <f t="shared" si="0"/>
        <v>83333.333333333314</v>
      </c>
      <c r="D35" s="17">
        <f t="shared" si="1"/>
        <v>1851.8518518518515</v>
      </c>
      <c r="E35" s="17">
        <f t="shared" si="2"/>
        <v>129.86111111111109</v>
      </c>
      <c r="F35" s="18">
        <f t="shared" si="3"/>
        <v>1981.7129629629626</v>
      </c>
      <c r="G35" s="1"/>
    </row>
    <row r="36" spans="1:10" ht="15.75">
      <c r="A36" s="16">
        <v>17</v>
      </c>
      <c r="B36" s="19">
        <f t="shared" ca="1" si="4"/>
        <v>43979</v>
      </c>
      <c r="C36" s="17">
        <f t="shared" si="0"/>
        <v>81481.48148148146</v>
      </c>
      <c r="D36" s="17">
        <f t="shared" si="1"/>
        <v>1851.8518518518513</v>
      </c>
      <c r="E36" s="17">
        <f t="shared" si="2"/>
        <v>126.97530864197529</v>
      </c>
      <c r="F36" s="18">
        <f t="shared" si="3"/>
        <v>1978.8271604938266</v>
      </c>
      <c r="G36" s="1"/>
    </row>
    <row r="37" spans="1:10" ht="15.75">
      <c r="A37" s="16">
        <v>18</v>
      </c>
      <c r="B37" s="19">
        <f t="shared" ca="1" si="4"/>
        <v>44010</v>
      </c>
      <c r="C37" s="17">
        <f t="shared" si="0"/>
        <v>79629.629629629606</v>
      </c>
      <c r="D37" s="17">
        <f t="shared" si="1"/>
        <v>1851.8518518518513</v>
      </c>
      <c r="E37" s="17">
        <f t="shared" si="2"/>
        <v>124.08950617283948</v>
      </c>
      <c r="F37" s="18">
        <f t="shared" si="3"/>
        <v>1975.9413580246908</v>
      </c>
      <c r="G37" s="1"/>
      <c r="J37" s="30"/>
    </row>
    <row r="38" spans="1:10" ht="15.75">
      <c r="A38" s="16">
        <v>19</v>
      </c>
      <c r="B38" s="19">
        <f t="shared" ca="1" si="4"/>
        <v>44040</v>
      </c>
      <c r="C38" s="17">
        <f t="shared" si="0"/>
        <v>77777.777777777752</v>
      </c>
      <c r="D38" s="17">
        <f t="shared" si="1"/>
        <v>1851.8518518518513</v>
      </c>
      <c r="E38" s="17">
        <f t="shared" si="2"/>
        <v>121.20370370370368</v>
      </c>
      <c r="F38" s="18">
        <f t="shared" si="3"/>
        <v>1973.055555555555</v>
      </c>
      <c r="G38" s="1"/>
    </row>
    <row r="39" spans="1:10" ht="15.75">
      <c r="A39" s="16">
        <v>20</v>
      </c>
      <c r="B39" s="19">
        <f t="shared" ca="1" si="4"/>
        <v>44071</v>
      </c>
      <c r="C39" s="17">
        <f t="shared" si="0"/>
        <v>75925.925925925898</v>
      </c>
      <c r="D39" s="17">
        <f t="shared" si="1"/>
        <v>1851.8518518518513</v>
      </c>
      <c r="E39" s="17">
        <f t="shared" si="2"/>
        <v>118.31790123456786</v>
      </c>
      <c r="F39" s="18">
        <f t="shared" si="3"/>
        <v>1970.1697530864192</v>
      </c>
      <c r="G39" s="1"/>
      <c r="H39" s="20"/>
      <c r="J39" s="30"/>
    </row>
    <row r="40" spans="1:10" ht="15.75">
      <c r="A40" s="16">
        <v>21</v>
      </c>
      <c r="B40" s="19">
        <f t="shared" ca="1" si="4"/>
        <v>44102</v>
      </c>
      <c r="C40" s="17">
        <f t="shared" si="0"/>
        <v>74074.074074074044</v>
      </c>
      <c r="D40" s="17">
        <f t="shared" si="1"/>
        <v>1851.8518518518511</v>
      </c>
      <c r="E40" s="17">
        <f t="shared" si="2"/>
        <v>115.43209876543206</v>
      </c>
      <c r="F40" s="18">
        <f t="shared" si="3"/>
        <v>1967.2839506172832</v>
      </c>
      <c r="G40" s="1"/>
    </row>
    <row r="41" spans="1:10" ht="15.75">
      <c r="A41" s="16">
        <v>22</v>
      </c>
      <c r="B41" s="19">
        <f t="shared" ca="1" si="4"/>
        <v>44132</v>
      </c>
      <c r="C41" s="17">
        <f t="shared" si="0"/>
        <v>72222.22222222219</v>
      </c>
      <c r="D41" s="17">
        <f t="shared" si="1"/>
        <v>1851.8518518518511</v>
      </c>
      <c r="E41" s="17">
        <f t="shared" si="2"/>
        <v>112.54629629629625</v>
      </c>
      <c r="F41" s="18">
        <f t="shared" si="3"/>
        <v>1964.3981481481474</v>
      </c>
      <c r="G41" s="1"/>
    </row>
    <row r="42" spans="1:10" ht="15.75">
      <c r="A42" s="16">
        <v>23</v>
      </c>
      <c r="B42" s="19">
        <f t="shared" ca="1" si="4"/>
        <v>44163</v>
      </c>
      <c r="C42" s="17">
        <f t="shared" si="0"/>
        <v>70370.370370370336</v>
      </c>
      <c r="D42" s="17">
        <f t="shared" si="1"/>
        <v>1851.8518518518511</v>
      </c>
      <c r="E42" s="17">
        <f t="shared" si="2"/>
        <v>109.66049382716045</v>
      </c>
      <c r="F42" s="18">
        <f t="shared" si="3"/>
        <v>1961.5123456790116</v>
      </c>
      <c r="G42" s="1"/>
    </row>
    <row r="43" spans="1:10" ht="15.75">
      <c r="A43" s="16">
        <v>24</v>
      </c>
      <c r="B43" s="19">
        <f t="shared" ca="1" si="4"/>
        <v>44193</v>
      </c>
      <c r="C43" s="17">
        <f t="shared" si="0"/>
        <v>68518.518518518482</v>
      </c>
      <c r="D43" s="17">
        <f t="shared" si="1"/>
        <v>1851.8518518518508</v>
      </c>
      <c r="E43" s="17">
        <f t="shared" si="2"/>
        <v>106.77469135802464</v>
      </c>
      <c r="F43" s="18">
        <f t="shared" si="3"/>
        <v>1958.6265432098755</v>
      </c>
      <c r="G43" s="1"/>
    </row>
    <row r="44" spans="1:10" ht="15.75">
      <c r="A44" s="16">
        <v>25</v>
      </c>
      <c r="B44" s="19">
        <f t="shared" ca="1" si="4"/>
        <v>44224</v>
      </c>
      <c r="C44" s="17">
        <f t="shared" si="0"/>
        <v>66666.666666666628</v>
      </c>
      <c r="D44" s="17">
        <f t="shared" si="1"/>
        <v>1851.8518518518508</v>
      </c>
      <c r="E44" s="17">
        <f t="shared" si="2"/>
        <v>103.88888888888884</v>
      </c>
      <c r="F44" s="18">
        <f t="shared" si="3"/>
        <v>1955.7407407407397</v>
      </c>
      <c r="G44" s="1"/>
    </row>
    <row r="45" spans="1:10" ht="15.75">
      <c r="A45" s="16">
        <v>26</v>
      </c>
      <c r="B45" s="19">
        <f t="shared" ca="1" si="4"/>
        <v>44255</v>
      </c>
      <c r="C45" s="17">
        <f t="shared" si="0"/>
        <v>64814.814814814774</v>
      </c>
      <c r="D45" s="17">
        <f t="shared" si="1"/>
        <v>1851.8518518518506</v>
      </c>
      <c r="E45" s="17">
        <f t="shared" si="2"/>
        <v>101.00308641975302</v>
      </c>
      <c r="F45" s="18">
        <f t="shared" si="3"/>
        <v>1952.8549382716037</v>
      </c>
      <c r="G45" s="1"/>
    </row>
    <row r="46" spans="1:10" ht="15.75">
      <c r="A46" s="16">
        <v>27</v>
      </c>
      <c r="B46" s="19">
        <f t="shared" ca="1" si="4"/>
        <v>44283</v>
      </c>
      <c r="C46" s="17">
        <f t="shared" si="0"/>
        <v>62962.96296296292</v>
      </c>
      <c r="D46" s="17">
        <f t="shared" si="1"/>
        <v>1851.8518518518506</v>
      </c>
      <c r="E46" s="17">
        <f t="shared" si="2"/>
        <v>98.117283950617221</v>
      </c>
      <c r="F46" s="18">
        <f t="shared" si="3"/>
        <v>1949.9691358024679</v>
      </c>
      <c r="G46" s="1"/>
    </row>
    <row r="47" spans="1:10" ht="15.75">
      <c r="A47" s="16">
        <v>28</v>
      </c>
      <c r="B47" s="19">
        <f t="shared" ca="1" si="4"/>
        <v>44314</v>
      </c>
      <c r="C47" s="17">
        <f t="shared" si="0"/>
        <v>61111.111111111066</v>
      </c>
      <c r="D47" s="17">
        <f t="shared" si="1"/>
        <v>1851.8518518518504</v>
      </c>
      <c r="E47" s="17">
        <f t="shared" si="2"/>
        <v>95.23148148148141</v>
      </c>
      <c r="F47" s="18">
        <f t="shared" si="3"/>
        <v>1947.0833333333317</v>
      </c>
      <c r="G47" s="1"/>
    </row>
    <row r="48" spans="1:10" ht="15.75">
      <c r="A48" s="16">
        <v>29</v>
      </c>
      <c r="B48" s="19">
        <f t="shared" ca="1" si="4"/>
        <v>44344</v>
      </c>
      <c r="C48" s="17">
        <f t="shared" si="0"/>
        <v>59259.259259259212</v>
      </c>
      <c r="D48" s="17">
        <f t="shared" si="1"/>
        <v>1851.8518518518504</v>
      </c>
      <c r="E48" s="17">
        <f t="shared" si="2"/>
        <v>92.345679012345613</v>
      </c>
      <c r="F48" s="18">
        <f t="shared" si="3"/>
        <v>1944.1975308641959</v>
      </c>
      <c r="G48" s="1"/>
    </row>
    <row r="49" spans="1:8" ht="15.75">
      <c r="A49" s="16">
        <v>30</v>
      </c>
      <c r="B49" s="19">
        <f t="shared" ca="1" si="4"/>
        <v>44375</v>
      </c>
      <c r="C49" s="17">
        <f t="shared" si="0"/>
        <v>57407.407407407358</v>
      </c>
      <c r="D49" s="17">
        <f t="shared" si="1"/>
        <v>1851.8518518518501</v>
      </c>
      <c r="E49" s="17">
        <f t="shared" si="2"/>
        <v>89.459876543209802</v>
      </c>
      <c r="F49" s="18">
        <f t="shared" si="3"/>
        <v>1941.3117283950598</v>
      </c>
      <c r="G49" s="1"/>
    </row>
    <row r="50" spans="1:8" ht="15.75">
      <c r="A50" s="16">
        <v>31</v>
      </c>
      <c r="B50" s="19">
        <f t="shared" ca="1" si="4"/>
        <v>44405</v>
      </c>
      <c r="C50" s="17">
        <f t="shared" si="0"/>
        <v>55555.555555555511</v>
      </c>
      <c r="D50" s="17">
        <f t="shared" si="1"/>
        <v>1851.8518518518504</v>
      </c>
      <c r="E50" s="17">
        <f t="shared" si="2"/>
        <v>86.574074074074019</v>
      </c>
      <c r="F50" s="18">
        <f t="shared" si="3"/>
        <v>1938.4259259259243</v>
      </c>
      <c r="G50" s="1"/>
      <c r="H50" s="20"/>
    </row>
    <row r="51" spans="1:8" ht="15.75">
      <c r="A51" s="16">
        <v>32</v>
      </c>
      <c r="B51" s="19">
        <f t="shared" ca="1" si="4"/>
        <v>44436</v>
      </c>
      <c r="C51" s="17">
        <f t="shared" si="0"/>
        <v>53703.703703703664</v>
      </c>
      <c r="D51" s="17">
        <f t="shared" si="1"/>
        <v>1851.8518518518506</v>
      </c>
      <c r="E51" s="17">
        <f t="shared" si="2"/>
        <v>83.688271604938208</v>
      </c>
      <c r="F51" s="18">
        <f t="shared" si="3"/>
        <v>1935.5401234567887</v>
      </c>
      <c r="G51" s="1"/>
    </row>
    <row r="52" spans="1:8" ht="15.75">
      <c r="A52" s="16">
        <v>33</v>
      </c>
      <c r="B52" s="19">
        <f t="shared" ca="1" si="4"/>
        <v>44467</v>
      </c>
      <c r="C52" s="17">
        <f t="shared" si="0"/>
        <v>51851.85185185181</v>
      </c>
      <c r="D52" s="17">
        <f t="shared" si="1"/>
        <v>1851.8518518518504</v>
      </c>
      <c r="E52" s="17">
        <f t="shared" si="2"/>
        <v>80.802469135802411</v>
      </c>
      <c r="F52" s="18">
        <f t="shared" si="3"/>
        <v>1932.6543209876527</v>
      </c>
      <c r="G52" s="1"/>
    </row>
    <row r="53" spans="1:8" ht="15.75">
      <c r="A53" s="16">
        <v>34</v>
      </c>
      <c r="B53" s="19">
        <f t="shared" ca="1" si="4"/>
        <v>44497</v>
      </c>
      <c r="C53" s="17">
        <f t="shared" si="0"/>
        <v>49999.999999999956</v>
      </c>
      <c r="D53" s="17">
        <f t="shared" si="1"/>
        <v>1851.8518518518501</v>
      </c>
      <c r="E53" s="17">
        <f t="shared" si="2"/>
        <v>77.9166666666666</v>
      </c>
      <c r="F53" s="18">
        <f t="shared" si="3"/>
        <v>1929.7685185185167</v>
      </c>
      <c r="G53" s="1"/>
    </row>
    <row r="54" spans="1:8" ht="15.75">
      <c r="A54" s="16">
        <v>35</v>
      </c>
      <c r="B54" s="19">
        <f t="shared" ca="1" si="4"/>
        <v>44528</v>
      </c>
      <c r="C54" s="17">
        <f t="shared" si="0"/>
        <v>48148.14814814811</v>
      </c>
      <c r="D54" s="17">
        <f t="shared" si="1"/>
        <v>1851.8518518518504</v>
      </c>
      <c r="E54" s="17">
        <f t="shared" si="2"/>
        <v>75.030864197530818</v>
      </c>
      <c r="F54" s="18">
        <f t="shared" si="3"/>
        <v>1926.8827160493811</v>
      </c>
      <c r="G54" s="1"/>
    </row>
    <row r="55" spans="1:8" ht="15.75">
      <c r="A55" s="16">
        <v>36</v>
      </c>
      <c r="B55" s="19">
        <f t="shared" ca="1" si="4"/>
        <v>44558</v>
      </c>
      <c r="C55" s="17">
        <f t="shared" si="0"/>
        <v>46296.296296296263</v>
      </c>
      <c r="D55" s="17">
        <f t="shared" si="1"/>
        <v>1851.8518518518506</v>
      </c>
      <c r="E55" s="17">
        <f t="shared" si="2"/>
        <v>72.145061728395021</v>
      </c>
      <c r="F55" s="18">
        <f t="shared" si="3"/>
        <v>1923.9969135802455</v>
      </c>
      <c r="G55" s="1"/>
    </row>
    <row r="56" spans="1:8" ht="15.75">
      <c r="A56" s="16">
        <v>37</v>
      </c>
      <c r="B56" s="19">
        <f t="shared" ca="1" si="4"/>
        <v>44589</v>
      </c>
      <c r="C56" s="17">
        <f t="shared" si="0"/>
        <v>44444.444444444409</v>
      </c>
      <c r="D56" s="17">
        <f t="shared" si="1"/>
        <v>1851.8518518518504</v>
      </c>
      <c r="E56" s="17">
        <f t="shared" si="2"/>
        <v>69.25925925925921</v>
      </c>
      <c r="F56" s="18">
        <f t="shared" si="3"/>
        <v>1921.1111111111095</v>
      </c>
      <c r="G56" s="1"/>
    </row>
    <row r="57" spans="1:8" ht="15.75">
      <c r="A57" s="16">
        <v>38</v>
      </c>
      <c r="B57" s="19">
        <f t="shared" ca="1" si="4"/>
        <v>44620</v>
      </c>
      <c r="C57" s="17">
        <f t="shared" si="0"/>
        <v>42592.592592592555</v>
      </c>
      <c r="D57" s="17">
        <f t="shared" si="1"/>
        <v>1851.8518518518501</v>
      </c>
      <c r="E57" s="17">
        <f t="shared" si="2"/>
        <v>66.373456790123399</v>
      </c>
      <c r="F57" s="18">
        <f t="shared" si="3"/>
        <v>1918.2253086419735</v>
      </c>
      <c r="G57" s="1"/>
    </row>
    <row r="58" spans="1:8" ht="15.75">
      <c r="A58" s="16">
        <v>39</v>
      </c>
      <c r="B58" s="19">
        <f t="shared" ca="1" si="4"/>
        <v>44648</v>
      </c>
      <c r="C58" s="17">
        <f t="shared" si="0"/>
        <v>40740.740740740708</v>
      </c>
      <c r="D58" s="17">
        <f t="shared" si="1"/>
        <v>1851.8518518518504</v>
      </c>
      <c r="E58" s="17">
        <f t="shared" si="2"/>
        <v>63.487654320987609</v>
      </c>
      <c r="F58" s="18">
        <f t="shared" si="3"/>
        <v>1915.3395061728379</v>
      </c>
      <c r="G58" s="1"/>
    </row>
    <row r="59" spans="1:8" ht="15.75">
      <c r="A59" s="16">
        <v>40</v>
      </c>
      <c r="B59" s="19">
        <f t="shared" ca="1" si="4"/>
        <v>44679</v>
      </c>
      <c r="C59" s="17">
        <f t="shared" si="0"/>
        <v>38888.888888888861</v>
      </c>
      <c r="D59" s="17">
        <f t="shared" si="1"/>
        <v>1851.8518518518506</v>
      </c>
      <c r="E59" s="17">
        <f t="shared" si="2"/>
        <v>60.601851851851812</v>
      </c>
      <c r="F59" s="18">
        <f t="shared" si="3"/>
        <v>1912.4537037037023</v>
      </c>
      <c r="G59" s="1"/>
    </row>
    <row r="60" spans="1:8" ht="15.75">
      <c r="A60" s="16">
        <v>41</v>
      </c>
      <c r="B60" s="19">
        <f t="shared" ca="1" si="4"/>
        <v>44709</v>
      </c>
      <c r="C60" s="17">
        <f t="shared" si="0"/>
        <v>37037.037037037007</v>
      </c>
      <c r="D60" s="17">
        <f t="shared" si="1"/>
        <v>1851.8518518518504</v>
      </c>
      <c r="E60" s="17">
        <f t="shared" si="2"/>
        <v>57.716049382716001</v>
      </c>
      <c r="F60" s="18">
        <f t="shared" si="3"/>
        <v>1909.5679012345663</v>
      </c>
      <c r="G60" s="1"/>
    </row>
    <row r="61" spans="1:8" ht="15.75">
      <c r="A61" s="16">
        <v>42</v>
      </c>
      <c r="B61" s="19">
        <f t="shared" ca="1" si="4"/>
        <v>44740</v>
      </c>
      <c r="C61" s="17">
        <f t="shared" si="0"/>
        <v>35185.185185185153</v>
      </c>
      <c r="D61" s="17">
        <f t="shared" si="1"/>
        <v>1851.8518518518501</v>
      </c>
      <c r="E61" s="17">
        <f t="shared" si="2"/>
        <v>54.830246913580197</v>
      </c>
      <c r="F61" s="18">
        <f t="shared" si="3"/>
        <v>1906.6820987654303</v>
      </c>
      <c r="G61" s="1"/>
    </row>
    <row r="62" spans="1:8" ht="15.75">
      <c r="A62" s="16">
        <v>43</v>
      </c>
      <c r="B62" s="19">
        <f t="shared" ca="1" si="4"/>
        <v>44770</v>
      </c>
      <c r="C62" s="17">
        <f t="shared" si="0"/>
        <v>33333.333333333307</v>
      </c>
      <c r="D62" s="17">
        <f t="shared" si="1"/>
        <v>1851.8518518518504</v>
      </c>
      <c r="E62" s="17">
        <f t="shared" si="2"/>
        <v>51.944444444444407</v>
      </c>
      <c r="F62" s="18">
        <f t="shared" si="3"/>
        <v>1903.7962962962947</v>
      </c>
      <c r="G62" s="1"/>
    </row>
    <row r="63" spans="1:8" ht="15.75">
      <c r="A63" s="16">
        <v>44</v>
      </c>
      <c r="B63" s="19">
        <f t="shared" ca="1" si="4"/>
        <v>44801</v>
      </c>
      <c r="C63" s="17">
        <f t="shared" si="0"/>
        <v>31481.481481481456</v>
      </c>
      <c r="D63" s="17">
        <f t="shared" si="1"/>
        <v>1851.8518518518504</v>
      </c>
      <c r="E63" s="17">
        <f t="shared" si="2"/>
        <v>49.058641975308603</v>
      </c>
      <c r="F63" s="18">
        <f t="shared" si="3"/>
        <v>1900.9104938271589</v>
      </c>
      <c r="G63" s="1"/>
    </row>
    <row r="64" spans="1:8" ht="15.75">
      <c r="A64" s="16">
        <v>45</v>
      </c>
      <c r="B64" s="19">
        <f t="shared" ca="1" si="4"/>
        <v>44832</v>
      </c>
      <c r="C64" s="17">
        <f t="shared" si="0"/>
        <v>29629.629629629606</v>
      </c>
      <c r="D64" s="17">
        <f t="shared" si="1"/>
        <v>1851.8518518518504</v>
      </c>
      <c r="E64" s="17">
        <f t="shared" si="2"/>
        <v>46.172839506172807</v>
      </c>
      <c r="F64" s="18">
        <f t="shared" si="3"/>
        <v>1898.0246913580231</v>
      </c>
      <c r="G64" s="1"/>
    </row>
    <row r="65" spans="1:7" ht="15.75">
      <c r="A65" s="16">
        <v>46</v>
      </c>
      <c r="B65" s="19">
        <f t="shared" ca="1" si="4"/>
        <v>44862</v>
      </c>
      <c r="C65" s="17">
        <f t="shared" si="0"/>
        <v>27777.777777777756</v>
      </c>
      <c r="D65" s="17">
        <f t="shared" si="1"/>
        <v>1851.8518518518504</v>
      </c>
      <c r="E65" s="17">
        <f t="shared" si="2"/>
        <v>43.28703703703701</v>
      </c>
      <c r="F65" s="18">
        <f t="shared" si="3"/>
        <v>1895.1388888888873</v>
      </c>
      <c r="G65" s="1"/>
    </row>
    <row r="66" spans="1:7" ht="15.75">
      <c r="A66" s="16">
        <v>47</v>
      </c>
      <c r="B66" s="19">
        <f t="shared" ca="1" si="4"/>
        <v>44893</v>
      </c>
      <c r="C66" s="17">
        <f t="shared" si="0"/>
        <v>25925.925925925905</v>
      </c>
      <c r="D66" s="17">
        <f t="shared" si="1"/>
        <v>1851.8518518518504</v>
      </c>
      <c r="E66" s="17">
        <f t="shared" si="2"/>
        <v>40.401234567901206</v>
      </c>
      <c r="F66" s="18">
        <f t="shared" si="3"/>
        <v>1892.2530864197515</v>
      </c>
      <c r="G66" s="1"/>
    </row>
    <row r="67" spans="1:7" ht="15.75">
      <c r="A67" s="16">
        <v>48</v>
      </c>
      <c r="B67" s="19">
        <f t="shared" ca="1" si="4"/>
        <v>44923</v>
      </c>
      <c r="C67" s="17">
        <f t="shared" si="0"/>
        <v>24074.074074074055</v>
      </c>
      <c r="D67" s="17">
        <f t="shared" si="1"/>
        <v>1851.8518518518504</v>
      </c>
      <c r="E67" s="17">
        <f t="shared" si="2"/>
        <v>37.515432098765409</v>
      </c>
      <c r="F67" s="18">
        <f t="shared" si="3"/>
        <v>1889.3672839506157</v>
      </c>
      <c r="G67" s="1"/>
    </row>
    <row r="68" spans="1:7" ht="15.75">
      <c r="A68" s="16">
        <v>49</v>
      </c>
      <c r="B68" s="19">
        <f t="shared" ca="1" si="4"/>
        <v>44954</v>
      </c>
      <c r="C68" s="17">
        <f t="shared" si="0"/>
        <v>22222.222222222204</v>
      </c>
      <c r="D68" s="17">
        <f t="shared" si="1"/>
        <v>1851.8518518518504</v>
      </c>
      <c r="E68" s="17">
        <f t="shared" si="2"/>
        <v>34.629629629629605</v>
      </c>
      <c r="F68" s="18">
        <f t="shared" si="3"/>
        <v>1886.4814814814799</v>
      </c>
      <c r="G68" s="1"/>
    </row>
    <row r="69" spans="1:7" ht="15.75">
      <c r="A69" s="16">
        <v>50</v>
      </c>
      <c r="B69" s="19">
        <f t="shared" ca="1" si="4"/>
        <v>44985</v>
      </c>
      <c r="C69" s="17">
        <f t="shared" si="0"/>
        <v>20370.370370370354</v>
      </c>
      <c r="D69" s="17">
        <f t="shared" si="1"/>
        <v>1851.8518518518504</v>
      </c>
      <c r="E69" s="17">
        <f t="shared" si="2"/>
        <v>31.743827160493804</v>
      </c>
      <c r="F69" s="18">
        <f t="shared" si="3"/>
        <v>1883.5956790123441</v>
      </c>
      <c r="G69" s="1"/>
    </row>
    <row r="70" spans="1:7" ht="15.75">
      <c r="A70" s="16">
        <v>51</v>
      </c>
      <c r="B70" s="19">
        <f t="shared" ca="1" si="4"/>
        <v>45013</v>
      </c>
      <c r="C70" s="17">
        <f t="shared" si="0"/>
        <v>18518.518518518504</v>
      </c>
      <c r="D70" s="17">
        <f t="shared" si="1"/>
        <v>1851.8518518518504</v>
      </c>
      <c r="E70" s="17">
        <f t="shared" si="2"/>
        <v>28.858024691358001</v>
      </c>
      <c r="F70" s="18">
        <f t="shared" si="3"/>
        <v>1880.7098765432083</v>
      </c>
      <c r="G70" s="1"/>
    </row>
    <row r="71" spans="1:7" ht="15.75">
      <c r="A71" s="16">
        <v>52</v>
      </c>
      <c r="B71" s="19">
        <f t="shared" ca="1" si="4"/>
        <v>45044</v>
      </c>
      <c r="C71" s="17">
        <f t="shared" si="0"/>
        <v>16666.666666666653</v>
      </c>
      <c r="D71" s="17">
        <f t="shared" si="1"/>
        <v>1851.8518518518504</v>
      </c>
      <c r="E71" s="17">
        <f t="shared" si="2"/>
        <v>25.972222222222204</v>
      </c>
      <c r="F71" s="18">
        <f t="shared" si="3"/>
        <v>1877.8240740740725</v>
      </c>
      <c r="G71" s="1"/>
    </row>
    <row r="72" spans="1:7" ht="15.75">
      <c r="A72" s="16">
        <v>53</v>
      </c>
      <c r="B72" s="19">
        <f t="shared" ca="1" si="4"/>
        <v>45074</v>
      </c>
      <c r="C72" s="17">
        <f t="shared" si="0"/>
        <v>14814.814814814803</v>
      </c>
      <c r="D72" s="17">
        <f t="shared" si="1"/>
        <v>1851.8518518518504</v>
      </c>
      <c r="E72" s="17">
        <f t="shared" si="2"/>
        <v>23.086419753086403</v>
      </c>
      <c r="F72" s="18">
        <f t="shared" si="3"/>
        <v>1874.9382716049367</v>
      </c>
      <c r="G72" s="1"/>
    </row>
    <row r="73" spans="1:7" ht="15.75">
      <c r="A73" s="16">
        <v>54</v>
      </c>
      <c r="B73" s="19">
        <f t="shared" ca="1" si="4"/>
        <v>45105</v>
      </c>
      <c r="C73" s="17">
        <f t="shared" si="0"/>
        <v>12962.962962962953</v>
      </c>
      <c r="D73" s="17">
        <f t="shared" si="1"/>
        <v>1851.8518518518504</v>
      </c>
      <c r="E73" s="17">
        <f t="shared" si="2"/>
        <v>20.200617283950603</v>
      </c>
      <c r="F73" s="18">
        <f t="shared" si="3"/>
        <v>1872.0524691358009</v>
      </c>
      <c r="G73" s="1"/>
    </row>
    <row r="74" spans="1:7" ht="15.75">
      <c r="A74" s="16">
        <v>55</v>
      </c>
      <c r="B74" s="19">
        <f t="shared" ca="1" si="4"/>
        <v>45135</v>
      </c>
      <c r="C74" s="17">
        <f t="shared" si="0"/>
        <v>11111.111111111102</v>
      </c>
      <c r="D74" s="17">
        <f t="shared" si="1"/>
        <v>1851.8518518518504</v>
      </c>
      <c r="E74" s="17">
        <f t="shared" si="2"/>
        <v>17.314814814814802</v>
      </c>
      <c r="F74" s="18">
        <f t="shared" si="3"/>
        <v>1869.1666666666652</v>
      </c>
      <c r="G74" s="1"/>
    </row>
    <row r="75" spans="1:7" ht="15.75">
      <c r="A75" s="16">
        <v>56</v>
      </c>
      <c r="B75" s="19">
        <f t="shared" ca="1" si="4"/>
        <v>45166</v>
      </c>
      <c r="C75" s="17">
        <f t="shared" si="0"/>
        <v>9259.2592592592518</v>
      </c>
      <c r="D75" s="17">
        <f t="shared" si="1"/>
        <v>1851.8518518518504</v>
      </c>
      <c r="E75" s="17">
        <f t="shared" si="2"/>
        <v>14.429012345679</v>
      </c>
      <c r="F75" s="18">
        <f t="shared" si="3"/>
        <v>1866.2808641975294</v>
      </c>
      <c r="G75" s="1"/>
    </row>
    <row r="76" spans="1:7" ht="15.75">
      <c r="A76" s="16">
        <v>57</v>
      </c>
      <c r="B76" s="19">
        <f t="shared" ca="1" si="4"/>
        <v>45197</v>
      </c>
      <c r="C76" s="17">
        <f t="shared" si="0"/>
        <v>7407.4074074074015</v>
      </c>
      <c r="D76" s="17">
        <f t="shared" si="1"/>
        <v>1851.8518518518504</v>
      </c>
      <c r="E76" s="17">
        <f t="shared" si="2"/>
        <v>11.543209876543202</v>
      </c>
      <c r="F76" s="18">
        <f t="shared" si="3"/>
        <v>1863.3950617283936</v>
      </c>
      <c r="G76" s="1"/>
    </row>
    <row r="77" spans="1:7" ht="15.75">
      <c r="A77" s="16">
        <v>58</v>
      </c>
      <c r="B77" s="19">
        <f t="shared" ca="1" si="4"/>
        <v>45227</v>
      </c>
      <c r="C77" s="17">
        <f t="shared" si="0"/>
        <v>5555.5555555555511</v>
      </c>
      <c r="D77" s="17">
        <f t="shared" si="1"/>
        <v>1851.8518518518504</v>
      </c>
      <c r="E77" s="17">
        <f t="shared" si="2"/>
        <v>8.6574074074074012</v>
      </c>
      <c r="F77" s="18">
        <f t="shared" si="3"/>
        <v>1860.5092592592578</v>
      </c>
      <c r="G77" s="1"/>
    </row>
    <row r="78" spans="1:7" ht="15.75">
      <c r="A78" s="16">
        <v>59</v>
      </c>
      <c r="B78" s="19">
        <f t="shared" ca="1" si="4"/>
        <v>45258</v>
      </c>
      <c r="C78" s="17">
        <f t="shared" si="0"/>
        <v>3703.7037037037007</v>
      </c>
      <c r="D78" s="17">
        <f t="shared" si="1"/>
        <v>1851.8518518518504</v>
      </c>
      <c r="E78" s="17">
        <f t="shared" si="2"/>
        <v>5.7716049382716008</v>
      </c>
      <c r="F78" s="18">
        <f t="shared" si="3"/>
        <v>1857.623456790122</v>
      </c>
      <c r="G78" s="1"/>
    </row>
    <row r="79" spans="1:7" ht="15.75">
      <c r="A79" s="16">
        <v>60</v>
      </c>
      <c r="B79" s="19">
        <f t="shared" ca="1" si="4"/>
        <v>45288</v>
      </c>
      <c r="C79" s="17">
        <f t="shared" si="0"/>
        <v>1851.8518518518504</v>
      </c>
      <c r="D79" s="17">
        <f t="shared" si="1"/>
        <v>1851.8518518518504</v>
      </c>
      <c r="E79" s="17">
        <f t="shared" si="2"/>
        <v>2.8858024691358004</v>
      </c>
      <c r="F79" s="18">
        <f t="shared" si="3"/>
        <v>1854.7376543209862</v>
      </c>
      <c r="G79" s="1"/>
    </row>
    <row r="80" spans="1:7" ht="15.75">
      <c r="A80" s="16">
        <v>61</v>
      </c>
      <c r="B80" s="19">
        <f t="shared" ca="1" si="4"/>
        <v>45319</v>
      </c>
      <c r="C80" s="17">
        <f t="shared" si="0"/>
        <v>0</v>
      </c>
      <c r="D80" s="17">
        <f t="shared" si="1"/>
        <v>0</v>
      </c>
      <c r="E80" s="17">
        <f t="shared" si="2"/>
        <v>0</v>
      </c>
      <c r="F80" s="18">
        <f t="shared" si="3"/>
        <v>0</v>
      </c>
      <c r="G80" s="1"/>
    </row>
    <row r="81" spans="1:7" ht="15.75">
      <c r="A81" s="16">
        <v>62</v>
      </c>
      <c r="B81" s="19">
        <f t="shared" ca="1" si="4"/>
        <v>45350</v>
      </c>
      <c r="C81" s="17">
        <f t="shared" si="0"/>
        <v>0</v>
      </c>
      <c r="D81" s="17">
        <f t="shared" si="1"/>
        <v>0</v>
      </c>
      <c r="E81" s="17">
        <f t="shared" si="2"/>
        <v>0</v>
      </c>
      <c r="F81" s="18">
        <f t="shared" si="3"/>
        <v>0</v>
      </c>
      <c r="G81" s="1"/>
    </row>
    <row r="82" spans="1:7" ht="15.75">
      <c r="A82" s="16">
        <v>63</v>
      </c>
      <c r="B82" s="19">
        <f t="shared" ca="1" si="4"/>
        <v>45379</v>
      </c>
      <c r="C82" s="17">
        <f t="shared" si="0"/>
        <v>0</v>
      </c>
      <c r="D82" s="17">
        <f t="shared" si="1"/>
        <v>0</v>
      </c>
      <c r="E82" s="17">
        <f t="shared" si="2"/>
        <v>0</v>
      </c>
      <c r="F82" s="18">
        <f t="shared" si="3"/>
        <v>0</v>
      </c>
      <c r="G82" s="1"/>
    </row>
    <row r="83" spans="1:7" ht="15.75">
      <c r="A83" s="16">
        <v>64</v>
      </c>
      <c r="B83" s="19">
        <f t="shared" ca="1" si="4"/>
        <v>45410</v>
      </c>
      <c r="C83" s="17">
        <f t="shared" si="0"/>
        <v>0</v>
      </c>
      <c r="D83" s="17">
        <f t="shared" si="1"/>
        <v>0</v>
      </c>
      <c r="E83" s="17">
        <f t="shared" si="2"/>
        <v>0</v>
      </c>
      <c r="F83" s="18">
        <f t="shared" si="3"/>
        <v>0</v>
      </c>
      <c r="G83" s="1"/>
    </row>
    <row r="84" spans="1:7" ht="15.75">
      <c r="A84" s="16">
        <v>65</v>
      </c>
      <c r="B84" s="19">
        <f t="shared" ca="1" si="4"/>
        <v>45440</v>
      </c>
      <c r="C84" s="17">
        <f t="shared" si="0"/>
        <v>0</v>
      </c>
      <c r="D84" s="17">
        <f t="shared" si="1"/>
        <v>0</v>
      </c>
      <c r="E84" s="17">
        <f t="shared" si="2"/>
        <v>0</v>
      </c>
      <c r="F84" s="18">
        <f t="shared" si="3"/>
        <v>0</v>
      </c>
      <c r="G84" s="1"/>
    </row>
    <row r="85" spans="1:7" ht="15.75">
      <c r="A85" s="16">
        <v>66</v>
      </c>
      <c r="B85" s="19">
        <f t="shared" ca="1" si="4"/>
        <v>45471</v>
      </c>
      <c r="C85" s="17">
        <f t="shared" ref="C85:C103" si="5">SUM(C84-D84)</f>
        <v>0</v>
      </c>
      <c r="D85" s="17">
        <f t="shared" ref="D85:D103" si="6">IFERROR(IF($D$10="miesięczna",IF($D$12&lt;1,0,IF((A85-$D$13-1)&lt;0,0,(C85/($D$14-(A85-$D$13-1))))),IF($D$12&lt;1,0,0)),0)</f>
        <v>0</v>
      </c>
      <c r="E85" s="17">
        <f t="shared" ref="E85:E103" si="7">IFERROR(IF($D$11="miesięczna",C85*$D$15/12,0),0)</f>
        <v>0</v>
      </c>
      <c r="F85" s="18">
        <f t="shared" ref="F85:F103" si="8">SUM(D85:E85)</f>
        <v>0</v>
      </c>
      <c r="G85" s="1"/>
    </row>
    <row r="86" spans="1:7" ht="15.75">
      <c r="A86" s="16">
        <v>67</v>
      </c>
      <c r="B86" s="19">
        <f t="shared" ref="B86:B103" ca="1" si="9">IF(B85,DATE(YEAR(B85),MONTH(B85)+1,28))</f>
        <v>45501</v>
      </c>
      <c r="C86" s="17">
        <f t="shared" si="5"/>
        <v>0</v>
      </c>
      <c r="D86" s="17">
        <f t="shared" si="6"/>
        <v>0</v>
      </c>
      <c r="E86" s="17">
        <f t="shared" si="7"/>
        <v>0</v>
      </c>
      <c r="F86" s="18">
        <f t="shared" si="8"/>
        <v>0</v>
      </c>
      <c r="G86" s="1"/>
    </row>
    <row r="87" spans="1:7" ht="15.75">
      <c r="A87" s="16">
        <v>68</v>
      </c>
      <c r="B87" s="19">
        <f t="shared" ca="1" si="9"/>
        <v>45532</v>
      </c>
      <c r="C87" s="17">
        <f t="shared" si="5"/>
        <v>0</v>
      </c>
      <c r="D87" s="17">
        <f t="shared" si="6"/>
        <v>0</v>
      </c>
      <c r="E87" s="17">
        <f t="shared" si="7"/>
        <v>0</v>
      </c>
      <c r="F87" s="18">
        <f t="shared" si="8"/>
        <v>0</v>
      </c>
      <c r="G87" s="1"/>
    </row>
    <row r="88" spans="1:7" ht="15.75">
      <c r="A88" s="16">
        <v>69</v>
      </c>
      <c r="B88" s="19">
        <f t="shared" ca="1" si="9"/>
        <v>45563</v>
      </c>
      <c r="C88" s="17">
        <f t="shared" si="5"/>
        <v>0</v>
      </c>
      <c r="D88" s="17">
        <f t="shared" si="6"/>
        <v>0</v>
      </c>
      <c r="E88" s="17">
        <f t="shared" si="7"/>
        <v>0</v>
      </c>
      <c r="F88" s="18">
        <f t="shared" si="8"/>
        <v>0</v>
      </c>
      <c r="G88" s="1"/>
    </row>
    <row r="89" spans="1:7" ht="15.75">
      <c r="A89" s="16">
        <v>70</v>
      </c>
      <c r="B89" s="19">
        <f t="shared" ca="1" si="9"/>
        <v>45593</v>
      </c>
      <c r="C89" s="17">
        <f t="shared" si="5"/>
        <v>0</v>
      </c>
      <c r="D89" s="17">
        <f t="shared" si="6"/>
        <v>0</v>
      </c>
      <c r="E89" s="17">
        <f t="shared" si="7"/>
        <v>0</v>
      </c>
      <c r="F89" s="18">
        <f t="shared" si="8"/>
        <v>0</v>
      </c>
      <c r="G89" s="1"/>
    </row>
    <row r="90" spans="1:7" ht="15.75">
      <c r="A90" s="16">
        <v>71</v>
      </c>
      <c r="B90" s="19">
        <f t="shared" ca="1" si="9"/>
        <v>45624</v>
      </c>
      <c r="C90" s="17">
        <f t="shared" si="5"/>
        <v>0</v>
      </c>
      <c r="D90" s="17">
        <f t="shared" si="6"/>
        <v>0</v>
      </c>
      <c r="E90" s="17">
        <f t="shared" si="7"/>
        <v>0</v>
      </c>
      <c r="F90" s="18">
        <f t="shared" si="8"/>
        <v>0</v>
      </c>
      <c r="G90" s="1"/>
    </row>
    <row r="91" spans="1:7" ht="15.75">
      <c r="A91" s="16">
        <v>72</v>
      </c>
      <c r="B91" s="19">
        <f t="shared" ca="1" si="9"/>
        <v>45654</v>
      </c>
      <c r="C91" s="17">
        <f t="shared" si="5"/>
        <v>0</v>
      </c>
      <c r="D91" s="17">
        <f t="shared" si="6"/>
        <v>0</v>
      </c>
      <c r="E91" s="17">
        <f t="shared" si="7"/>
        <v>0</v>
      </c>
      <c r="F91" s="18">
        <f t="shared" si="8"/>
        <v>0</v>
      </c>
      <c r="G91" s="1"/>
    </row>
    <row r="92" spans="1:7" ht="15.75">
      <c r="A92" s="16">
        <v>73</v>
      </c>
      <c r="B92" s="19">
        <f t="shared" ca="1" si="9"/>
        <v>45685</v>
      </c>
      <c r="C92" s="17">
        <f t="shared" si="5"/>
        <v>0</v>
      </c>
      <c r="D92" s="17">
        <f t="shared" si="6"/>
        <v>0</v>
      </c>
      <c r="E92" s="17">
        <f t="shared" si="7"/>
        <v>0</v>
      </c>
      <c r="F92" s="18">
        <f t="shared" si="8"/>
        <v>0</v>
      </c>
      <c r="G92" s="1"/>
    </row>
    <row r="93" spans="1:7" ht="15.75">
      <c r="A93" s="16">
        <v>74</v>
      </c>
      <c r="B93" s="19">
        <f t="shared" ca="1" si="9"/>
        <v>45716</v>
      </c>
      <c r="C93" s="17">
        <f t="shared" si="5"/>
        <v>0</v>
      </c>
      <c r="D93" s="17">
        <f t="shared" si="6"/>
        <v>0</v>
      </c>
      <c r="E93" s="17">
        <f t="shared" si="7"/>
        <v>0</v>
      </c>
      <c r="F93" s="18">
        <f t="shared" si="8"/>
        <v>0</v>
      </c>
      <c r="G93" s="1"/>
    </row>
    <row r="94" spans="1:7" ht="15.75">
      <c r="A94" s="16">
        <v>75</v>
      </c>
      <c r="B94" s="19">
        <f t="shared" ca="1" si="9"/>
        <v>45744</v>
      </c>
      <c r="C94" s="17">
        <f t="shared" si="5"/>
        <v>0</v>
      </c>
      <c r="D94" s="17">
        <f t="shared" si="6"/>
        <v>0</v>
      </c>
      <c r="E94" s="17">
        <f t="shared" si="7"/>
        <v>0</v>
      </c>
      <c r="F94" s="18">
        <f t="shared" si="8"/>
        <v>0</v>
      </c>
      <c r="G94" s="1"/>
    </row>
    <row r="95" spans="1:7" ht="15.75">
      <c r="A95" s="16">
        <v>76</v>
      </c>
      <c r="B95" s="19">
        <f t="shared" ca="1" si="9"/>
        <v>45775</v>
      </c>
      <c r="C95" s="17">
        <f t="shared" si="5"/>
        <v>0</v>
      </c>
      <c r="D95" s="17">
        <f t="shared" si="6"/>
        <v>0</v>
      </c>
      <c r="E95" s="17">
        <f t="shared" si="7"/>
        <v>0</v>
      </c>
      <c r="F95" s="18">
        <f t="shared" si="8"/>
        <v>0</v>
      </c>
      <c r="G95" s="1"/>
    </row>
    <row r="96" spans="1:7" ht="15.75">
      <c r="A96" s="16">
        <v>77</v>
      </c>
      <c r="B96" s="19">
        <f t="shared" ca="1" si="9"/>
        <v>45805</v>
      </c>
      <c r="C96" s="17">
        <f t="shared" si="5"/>
        <v>0</v>
      </c>
      <c r="D96" s="17">
        <f t="shared" si="6"/>
        <v>0</v>
      </c>
      <c r="E96" s="17">
        <f t="shared" si="7"/>
        <v>0</v>
      </c>
      <c r="F96" s="18">
        <f t="shared" si="8"/>
        <v>0</v>
      </c>
      <c r="G96" s="1"/>
    </row>
    <row r="97" spans="1:7" ht="15.75">
      <c r="A97" s="16">
        <v>78</v>
      </c>
      <c r="B97" s="19">
        <f t="shared" ca="1" si="9"/>
        <v>45836</v>
      </c>
      <c r="C97" s="17">
        <f t="shared" si="5"/>
        <v>0</v>
      </c>
      <c r="D97" s="17">
        <f t="shared" si="6"/>
        <v>0</v>
      </c>
      <c r="E97" s="17">
        <f t="shared" si="7"/>
        <v>0</v>
      </c>
      <c r="F97" s="18">
        <f t="shared" si="8"/>
        <v>0</v>
      </c>
      <c r="G97" s="1"/>
    </row>
    <row r="98" spans="1:7" ht="15.75">
      <c r="A98" s="16">
        <v>79</v>
      </c>
      <c r="B98" s="19">
        <f t="shared" ca="1" si="9"/>
        <v>45866</v>
      </c>
      <c r="C98" s="17">
        <f t="shared" si="5"/>
        <v>0</v>
      </c>
      <c r="D98" s="17">
        <f t="shared" si="6"/>
        <v>0</v>
      </c>
      <c r="E98" s="17">
        <f t="shared" si="7"/>
        <v>0</v>
      </c>
      <c r="F98" s="18">
        <f t="shared" si="8"/>
        <v>0</v>
      </c>
      <c r="G98" s="1"/>
    </row>
    <row r="99" spans="1:7" ht="15.75">
      <c r="A99" s="16">
        <v>80</v>
      </c>
      <c r="B99" s="19">
        <f t="shared" ca="1" si="9"/>
        <v>45897</v>
      </c>
      <c r="C99" s="17">
        <f t="shared" si="5"/>
        <v>0</v>
      </c>
      <c r="D99" s="17">
        <f t="shared" si="6"/>
        <v>0</v>
      </c>
      <c r="E99" s="17">
        <f t="shared" si="7"/>
        <v>0</v>
      </c>
      <c r="F99" s="18">
        <f t="shared" si="8"/>
        <v>0</v>
      </c>
      <c r="G99" s="1"/>
    </row>
    <row r="100" spans="1:7" ht="15.75">
      <c r="A100" s="16">
        <v>81</v>
      </c>
      <c r="B100" s="19">
        <f t="shared" ca="1" si="9"/>
        <v>45928</v>
      </c>
      <c r="C100" s="17">
        <f t="shared" si="5"/>
        <v>0</v>
      </c>
      <c r="D100" s="17">
        <f t="shared" si="6"/>
        <v>0</v>
      </c>
      <c r="E100" s="17">
        <f t="shared" si="7"/>
        <v>0</v>
      </c>
      <c r="F100" s="18">
        <f t="shared" si="8"/>
        <v>0</v>
      </c>
      <c r="G100" s="1"/>
    </row>
    <row r="101" spans="1:7" ht="15.75">
      <c r="A101" s="16">
        <v>82</v>
      </c>
      <c r="B101" s="19">
        <f t="shared" ca="1" si="9"/>
        <v>45958</v>
      </c>
      <c r="C101" s="17">
        <f t="shared" si="5"/>
        <v>0</v>
      </c>
      <c r="D101" s="17">
        <f t="shared" si="6"/>
        <v>0</v>
      </c>
      <c r="E101" s="17">
        <f t="shared" si="7"/>
        <v>0</v>
      </c>
      <c r="F101" s="18">
        <f t="shared" si="8"/>
        <v>0</v>
      </c>
      <c r="G101" s="1"/>
    </row>
    <row r="102" spans="1:7" ht="15.75">
      <c r="A102" s="16">
        <v>83</v>
      </c>
      <c r="B102" s="19">
        <f t="shared" ca="1" si="9"/>
        <v>45989</v>
      </c>
      <c r="C102" s="17">
        <f t="shared" si="5"/>
        <v>0</v>
      </c>
      <c r="D102" s="17">
        <f t="shared" si="6"/>
        <v>0</v>
      </c>
      <c r="E102" s="17">
        <f t="shared" si="7"/>
        <v>0</v>
      </c>
      <c r="F102" s="18">
        <f t="shared" si="8"/>
        <v>0</v>
      </c>
      <c r="G102" s="1"/>
    </row>
    <row r="103" spans="1:7" ht="16.5" thickBot="1">
      <c r="A103" s="16">
        <v>84</v>
      </c>
      <c r="B103" s="19">
        <f t="shared" ca="1" si="9"/>
        <v>46019</v>
      </c>
      <c r="C103" s="17">
        <f t="shared" si="5"/>
        <v>0</v>
      </c>
      <c r="D103" s="17">
        <f t="shared" si="6"/>
        <v>0</v>
      </c>
      <c r="E103" s="17">
        <f t="shared" si="7"/>
        <v>0</v>
      </c>
      <c r="F103" s="18">
        <f t="shared" si="8"/>
        <v>0</v>
      </c>
      <c r="G103" s="1"/>
    </row>
    <row r="104" spans="1:7" ht="15.75" thickBot="1">
      <c r="A104" s="21"/>
      <c r="B104" s="22" t="s">
        <v>15</v>
      </c>
      <c r="C104" s="23"/>
      <c r="D104" s="23">
        <f>SUM(D20:D103)</f>
        <v>100000.00000000001</v>
      </c>
      <c r="E104" s="23">
        <f>SUM(E20:E103)</f>
        <v>5220.4166666666679</v>
      </c>
      <c r="F104" s="24">
        <f>SUM(F20:F103)</f>
        <v>105220.41666666663</v>
      </c>
    </row>
  </sheetData>
  <mergeCells count="21">
    <mergeCell ref="A9:C9"/>
    <mergeCell ref="A1:F1"/>
    <mergeCell ref="A5:F5"/>
    <mergeCell ref="A7:C7"/>
    <mergeCell ref="A8:C8"/>
    <mergeCell ref="E8:F9"/>
    <mergeCell ref="F17:F19"/>
    <mergeCell ref="A10:C10"/>
    <mergeCell ref="A11:C11"/>
    <mergeCell ref="A12:C12"/>
    <mergeCell ref="A13:C13"/>
    <mergeCell ref="A14:C14"/>
    <mergeCell ref="A15:C15"/>
    <mergeCell ref="A17:A19"/>
    <mergeCell ref="B17:B19"/>
    <mergeCell ref="C17:C19"/>
    <mergeCell ref="D17:D19"/>
    <mergeCell ref="E17:E19"/>
    <mergeCell ref="E13:F13"/>
    <mergeCell ref="E15:F15"/>
    <mergeCell ref="E10:F12"/>
  </mergeCells>
  <dataValidations count="1">
    <dataValidation type="list" allowBlank="1" showInputMessage="1" showErrorMessage="1" sqref="D15">
      <formula1>oprocentowanie</formula1>
    </dataValidation>
  </dataValidations>
  <hyperlinks>
    <hyperlink ref="E15:F15" r:id="rId1" display="tabela oprocentowania"/>
  </hyperlinks>
  <printOptions gridLines="1"/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 xml:space="preserve">&amp;C
</oddHeader>
    <oddFooter>&amp;L&amp;8B.Kryśków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B6"/>
  <sheetViews>
    <sheetView workbookViewId="0">
      <selection activeCell="B5" sqref="B5"/>
    </sheetView>
  </sheetViews>
  <sheetFormatPr defaultRowHeight="12.75"/>
  <sheetData>
    <row r="1" spans="2:2">
      <c r="B1" t="s">
        <v>21</v>
      </c>
    </row>
    <row r="2" spans="2:2">
      <c r="B2" s="28">
        <v>5.0000000000000001E-3</v>
      </c>
    </row>
    <row r="3" spans="2:2">
      <c r="B3" s="28">
        <v>1.4999999999999999E-2</v>
      </c>
    </row>
    <row r="4" spans="2:2">
      <c r="B4" s="28">
        <v>1.8700000000000001E-2</v>
      </c>
    </row>
    <row r="5" spans="2:2">
      <c r="B5" s="29">
        <v>0.02</v>
      </c>
    </row>
    <row r="6" spans="2:2">
      <c r="B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wzór -harmonogramu</vt:lpstr>
      <vt:lpstr>Arkusz1</vt:lpstr>
      <vt:lpstr>'wzór -harmonogramu'!Obszar_wydruku</vt:lpstr>
      <vt:lpstr>oprocentowanie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Dariusz Pęchorzewski</cp:lastModifiedBy>
  <cp:lastPrinted>2018-03-15T10:18:38Z</cp:lastPrinted>
  <dcterms:created xsi:type="dcterms:W3CDTF">2015-09-05T14:00:05Z</dcterms:created>
  <dcterms:modified xsi:type="dcterms:W3CDTF">2019-01-21T08:10:27Z</dcterms:modified>
</cp:coreProperties>
</file>